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10122020\"/>
    </mc:Choice>
  </mc:AlternateContent>
  <bookViews>
    <workbookView xWindow="14505" yWindow="105" windowWidth="14310" windowHeight="12330" firstSheet="1" activeTab="6"/>
  </bookViews>
  <sheets>
    <sheet name="1.Příjmy a výdaje dle středisek" sheetId="3" r:id="rId1"/>
    <sheet name="2.Investice" sheetId="10" r:id="rId2"/>
    <sheet name="3.Střednědobý výhled" sheetId="9" r:id="rId3"/>
    <sheet name="4.1.Příjmy dle položek" sheetId="1" r:id="rId4"/>
    <sheet name="4.2.Výdaje dle položek" sheetId="2" r:id="rId5"/>
    <sheet name="4.3.Příjmy odd.§ historie" sheetId="4" r:id="rId6"/>
    <sheet name="4.4.Výdaje odd.§ historie" sheetId="5" r:id="rId7"/>
    <sheet name="List1" sheetId="8" r:id="rId8"/>
  </sheets>
  <definedNames>
    <definedName name="_xlnm.Print_Titles" localSheetId="0">'1.Příjmy a výdaje dle středisek'!$3:$3</definedName>
    <definedName name="_xlnm.Print_Titles" localSheetId="1">'2.Investice'!$3:$3</definedName>
    <definedName name="_xlnm.Print_Titles" localSheetId="2">'3.Střednědobý výhled'!$3:$4</definedName>
    <definedName name="_xlnm.Print_Titles" localSheetId="3">'4.1.Příjmy dle položek'!$3:$3</definedName>
    <definedName name="_xlnm.Print_Titles" localSheetId="4">'4.2.Výdaje dle položek'!$3:$3</definedName>
    <definedName name="_xlnm.Print_Area" localSheetId="4">'4.2.Výdaje dle položek'!$B$1:$F$603</definedName>
  </definedNames>
  <calcPr calcId="162913"/>
</workbook>
</file>

<file path=xl/calcChain.xml><?xml version="1.0" encoding="utf-8"?>
<calcChain xmlns="http://schemas.openxmlformats.org/spreadsheetml/2006/main">
  <c r="F26" i="10" l="1"/>
  <c r="E26" i="10"/>
  <c r="E24" i="10"/>
  <c r="E22" i="10"/>
  <c r="F24" i="10"/>
  <c r="F19" i="10"/>
  <c r="F22" i="10"/>
  <c r="E19" i="10"/>
  <c r="F13" i="10"/>
  <c r="E13" i="10"/>
  <c r="F10" i="10"/>
  <c r="E10" i="10"/>
  <c r="F8" i="10"/>
  <c r="E8" i="10"/>
  <c r="F6" i="10"/>
  <c r="F28" i="10" s="1"/>
  <c r="E6" i="10"/>
  <c r="E28" i="10" l="1"/>
  <c r="K121" i="5"/>
  <c r="J121" i="5"/>
  <c r="I121" i="5"/>
  <c r="H121" i="5"/>
  <c r="G121" i="5"/>
  <c r="F141" i="5"/>
  <c r="F126" i="5"/>
  <c r="F121" i="5"/>
  <c r="F110" i="5"/>
  <c r="F101" i="5"/>
  <c r="F98" i="5"/>
  <c r="F91" i="5"/>
  <c r="F85" i="5"/>
  <c r="F73" i="5"/>
  <c r="F70" i="5"/>
  <c r="F64" i="5"/>
  <c r="F58" i="5"/>
  <c r="F43" i="5"/>
  <c r="F35" i="5"/>
  <c r="F30" i="5"/>
  <c r="F17" i="5"/>
  <c r="F7" i="5"/>
  <c r="G118" i="9"/>
  <c r="E118" i="9"/>
  <c r="H116" i="9"/>
  <c r="G116" i="9"/>
  <c r="F116" i="9"/>
  <c r="E116" i="9"/>
  <c r="H104" i="9"/>
  <c r="G104" i="9"/>
  <c r="F104" i="9"/>
  <c r="E104" i="9"/>
  <c r="H100" i="9"/>
  <c r="G100" i="9"/>
  <c r="F100" i="9"/>
  <c r="E100" i="9"/>
  <c r="H87" i="9"/>
  <c r="F87" i="9"/>
  <c r="H78" i="9"/>
  <c r="G78" i="9"/>
  <c r="F78" i="9"/>
  <c r="E78" i="9"/>
  <c r="H76" i="9"/>
  <c r="G76" i="9"/>
  <c r="F76" i="9"/>
  <c r="E76" i="9"/>
  <c r="H73" i="9"/>
  <c r="G73" i="9"/>
  <c r="F73" i="9"/>
  <c r="E73" i="9"/>
  <c r="H65" i="9"/>
  <c r="G65" i="9"/>
  <c r="G120" i="9" s="1"/>
  <c r="F65" i="9"/>
  <c r="E65" i="9"/>
  <c r="H54" i="9"/>
  <c r="F54" i="9"/>
  <c r="H51" i="9"/>
  <c r="G51" i="9"/>
  <c r="F51" i="9"/>
  <c r="E51" i="9"/>
  <c r="H47" i="9"/>
  <c r="G47" i="9"/>
  <c r="F47" i="9"/>
  <c r="E47" i="9"/>
  <c r="H43" i="9"/>
  <c r="G43" i="9"/>
  <c r="F43" i="9"/>
  <c r="E43" i="9"/>
  <c r="H34" i="9"/>
  <c r="F34" i="9"/>
  <c r="H27" i="9"/>
  <c r="F27" i="9"/>
  <c r="H22" i="9"/>
  <c r="G22" i="9"/>
  <c r="F22" i="9"/>
  <c r="E22" i="9"/>
  <c r="H15" i="9"/>
  <c r="G15" i="9"/>
  <c r="F15" i="9"/>
  <c r="E15" i="9"/>
  <c r="E120" i="9" s="1"/>
  <c r="H8" i="9"/>
  <c r="F8" i="9"/>
  <c r="K91" i="5"/>
  <c r="K98" i="5"/>
  <c r="F120" i="9" l="1"/>
  <c r="E122" i="9" s="1"/>
  <c r="H120" i="9"/>
  <c r="G122" i="9" s="1"/>
  <c r="F30" i="10"/>
  <c r="K141" i="5"/>
  <c r="G528" i="2"/>
  <c r="H528" i="2"/>
  <c r="G506" i="2" l="1"/>
  <c r="H506" i="2"/>
  <c r="H325" i="2"/>
  <c r="H102" i="2"/>
  <c r="G98" i="5" l="1"/>
  <c r="G91" i="5"/>
  <c r="G85" i="5"/>
  <c r="G58" i="5"/>
  <c r="K17" i="5"/>
  <c r="J17" i="5"/>
  <c r="I17" i="5"/>
  <c r="H17" i="5"/>
  <c r="G30" i="5"/>
  <c r="G17" i="5"/>
  <c r="G88" i="4"/>
  <c r="G81" i="4"/>
  <c r="G77" i="4"/>
  <c r="G74" i="4"/>
  <c r="G54" i="4"/>
  <c r="G51" i="4"/>
  <c r="G48" i="4"/>
  <c r="G44" i="4"/>
  <c r="G39" i="4"/>
  <c r="G37" i="4"/>
  <c r="G35" i="4"/>
  <c r="G29" i="4"/>
  <c r="G22" i="4"/>
  <c r="G18" i="4"/>
  <c r="J18" i="4"/>
  <c r="I18" i="4"/>
  <c r="G14" i="4"/>
  <c r="G90" i="4" l="1"/>
  <c r="J43" i="5"/>
  <c r="J35" i="4"/>
  <c r="H74" i="4" l="1"/>
  <c r="J74" i="4"/>
  <c r="I74" i="4"/>
  <c r="J98" i="5" l="1"/>
  <c r="I98" i="5"/>
  <c r="H98" i="5"/>
  <c r="J64" i="5"/>
  <c r="K58" i="5"/>
  <c r="J58" i="5"/>
  <c r="I58" i="5"/>
  <c r="H58" i="5"/>
  <c r="I141" i="5" l="1"/>
  <c r="I126" i="5"/>
  <c r="I110" i="5"/>
  <c r="I101" i="5"/>
  <c r="I91" i="5"/>
  <c r="I85" i="5"/>
  <c r="I73" i="5"/>
  <c r="I70" i="5"/>
  <c r="I64" i="5"/>
  <c r="I43" i="5"/>
  <c r="I35" i="5"/>
  <c r="I30" i="5"/>
  <c r="I7" i="5"/>
  <c r="H141" i="5"/>
  <c r="H126" i="5"/>
  <c r="H110" i="5"/>
  <c r="H101" i="5"/>
  <c r="H91" i="5"/>
  <c r="H85" i="5"/>
  <c r="H73" i="5"/>
  <c r="H70" i="5"/>
  <c r="H64" i="5"/>
  <c r="H43" i="5"/>
  <c r="H35" i="5"/>
  <c r="H30" i="5"/>
  <c r="H7" i="5"/>
  <c r="I143" i="5" l="1"/>
  <c r="H143" i="5"/>
  <c r="H88" i="4"/>
  <c r="H81" i="4"/>
  <c r="H77" i="4"/>
  <c r="H56" i="4"/>
  <c r="H54" i="4"/>
  <c r="H51" i="4"/>
  <c r="H48" i="4"/>
  <c r="H44" i="4"/>
  <c r="H39" i="4"/>
  <c r="H37" i="4"/>
  <c r="H35" i="4"/>
  <c r="H29" i="4"/>
  <c r="H22" i="4"/>
  <c r="H18" i="4"/>
  <c r="H14" i="4"/>
  <c r="H90" i="4" l="1"/>
  <c r="E99" i="3"/>
  <c r="F107" i="3"/>
  <c r="H463" i="2" l="1"/>
  <c r="F94" i="3" s="1"/>
  <c r="H437" i="2"/>
  <c r="F86" i="3" l="1"/>
  <c r="F85" i="3"/>
  <c r="F84" i="3"/>
  <c r="F83" i="3"/>
  <c r="F82" i="3"/>
  <c r="F81" i="3"/>
  <c r="F80" i="3"/>
  <c r="F79" i="3"/>
  <c r="F70" i="3"/>
  <c r="F52" i="3"/>
  <c r="F29" i="3" l="1"/>
  <c r="H10" i="1"/>
  <c r="H5" i="1"/>
  <c r="H29" i="1"/>
  <c r="E107" i="3"/>
  <c r="E97" i="3"/>
  <c r="E96" i="3"/>
  <c r="E94" i="3"/>
  <c r="E89" i="3"/>
  <c r="E75" i="3"/>
  <c r="E76" i="3" s="1"/>
  <c r="E77" i="3"/>
  <c r="E70" i="3"/>
  <c r="E68" i="3"/>
  <c r="E66" i="3"/>
  <c r="E58" i="3"/>
  <c r="E55" i="3"/>
  <c r="E49" i="3"/>
  <c r="E46" i="3"/>
  <c r="E42" i="3"/>
  <c r="E43" i="3" s="1"/>
  <c r="G10" i="1"/>
  <c r="G12" i="1"/>
  <c r="G18" i="1"/>
  <c r="G22" i="1"/>
  <c r="G25" i="1"/>
  <c r="G29" i="1"/>
  <c r="G34" i="1"/>
  <c r="G38" i="1"/>
  <c r="G40" i="1"/>
  <c r="G47" i="1"/>
  <c r="G55" i="1"/>
  <c r="G57" i="1"/>
  <c r="G61" i="1"/>
  <c r="G65" i="1"/>
  <c r="G66" i="1"/>
  <c r="G73" i="1"/>
  <c r="G77" i="1"/>
  <c r="G81" i="1" s="1"/>
  <c r="E13" i="3"/>
  <c r="E11" i="3"/>
  <c r="E9" i="3"/>
  <c r="E8" i="3"/>
  <c r="H552" i="2"/>
  <c r="G552" i="2"/>
  <c r="H547" i="2"/>
  <c r="F114" i="3" s="1"/>
  <c r="G547" i="2"/>
  <c r="H541" i="2"/>
  <c r="F113" i="3" s="1"/>
  <c r="G541" i="2"/>
  <c r="H537" i="2"/>
  <c r="G537" i="2"/>
  <c r="H534" i="2"/>
  <c r="G534" i="2"/>
  <c r="H531" i="2"/>
  <c r="G531" i="2"/>
  <c r="H525" i="2"/>
  <c r="G525" i="2"/>
  <c r="H521" i="2"/>
  <c r="G521" i="2"/>
  <c r="H518" i="2"/>
  <c r="G518" i="2"/>
  <c r="H515" i="2"/>
  <c r="G515" i="2"/>
  <c r="H513" i="2"/>
  <c r="F108" i="3" s="1"/>
  <c r="G513" i="2"/>
  <c r="H501" i="2"/>
  <c r="G501" i="2"/>
  <c r="G553" i="2" s="1"/>
  <c r="H496" i="2"/>
  <c r="G496" i="2"/>
  <c r="H492" i="2"/>
  <c r="F102" i="3" s="1"/>
  <c r="G492" i="2"/>
  <c r="H490" i="2"/>
  <c r="G490" i="2"/>
  <c r="H486" i="2"/>
  <c r="F98" i="3" s="1"/>
  <c r="G486" i="2"/>
  <c r="H483" i="2"/>
  <c r="G483" i="2"/>
  <c r="H481" i="2"/>
  <c r="G481" i="2"/>
  <c r="H473" i="2"/>
  <c r="F95" i="3" s="1"/>
  <c r="G473" i="2"/>
  <c r="G463" i="2"/>
  <c r="H449" i="2"/>
  <c r="G449" i="2"/>
  <c r="H447" i="2"/>
  <c r="G447" i="2"/>
  <c r="H442" i="2"/>
  <c r="G442" i="2"/>
  <c r="G437" i="2"/>
  <c r="H420" i="2"/>
  <c r="G420" i="2"/>
  <c r="H414" i="2"/>
  <c r="G414" i="2"/>
  <c r="H412" i="2"/>
  <c r="G412" i="2"/>
  <c r="G418" i="2" s="1"/>
  <c r="H410" i="2"/>
  <c r="H401" i="2"/>
  <c r="H408" i="2" s="1"/>
  <c r="F90" i="3" s="1"/>
  <c r="G401" i="2"/>
  <c r="G408" i="2" s="1"/>
  <c r="H396" i="2"/>
  <c r="G396" i="2"/>
  <c r="H387" i="2"/>
  <c r="G387" i="2"/>
  <c r="H357" i="2"/>
  <c r="G357" i="2"/>
  <c r="H337" i="2"/>
  <c r="G337" i="2"/>
  <c r="H331" i="2"/>
  <c r="G331" i="2"/>
  <c r="H328" i="2"/>
  <c r="F71" i="3" s="1"/>
  <c r="G328" i="2"/>
  <c r="G325" i="2"/>
  <c r="H320" i="2"/>
  <c r="G320" i="2"/>
  <c r="H318" i="2"/>
  <c r="G318" i="2"/>
  <c r="H310" i="2"/>
  <c r="G310" i="2"/>
  <c r="H306" i="2"/>
  <c r="G306" i="2"/>
  <c r="H302" i="2"/>
  <c r="G302" i="2"/>
  <c r="H294" i="2"/>
  <c r="G294" i="2"/>
  <c r="H288" i="2"/>
  <c r="G288" i="2"/>
  <c r="H284" i="2"/>
  <c r="F61" i="3" s="1"/>
  <c r="G284" i="2"/>
  <c r="H279" i="2"/>
  <c r="G279" i="2"/>
  <c r="H276" i="2"/>
  <c r="F59" i="3" s="1"/>
  <c r="G276" i="2"/>
  <c r="H273" i="2"/>
  <c r="G273" i="2"/>
  <c r="H263" i="2"/>
  <c r="G263" i="2"/>
  <c r="H261" i="2"/>
  <c r="G261" i="2"/>
  <c r="H259" i="2"/>
  <c r="G259" i="2"/>
  <c r="H252" i="2"/>
  <c r="G252" i="2"/>
  <c r="G247" i="2"/>
  <c r="H244" i="2"/>
  <c r="G244" i="2"/>
  <c r="H237" i="2"/>
  <c r="G237" i="2"/>
  <c r="H234" i="2"/>
  <c r="G234" i="2"/>
  <c r="H223" i="2"/>
  <c r="G223" i="2"/>
  <c r="H216" i="2"/>
  <c r="G216" i="2"/>
  <c r="H209" i="2"/>
  <c r="G209" i="2"/>
  <c r="G217" i="2" s="1"/>
  <c r="H191" i="2"/>
  <c r="G191" i="2"/>
  <c r="H188" i="2"/>
  <c r="G188" i="2"/>
  <c r="G192" i="2" s="1"/>
  <c r="H172" i="2"/>
  <c r="G172" i="2"/>
  <c r="H166" i="2"/>
  <c r="G166" i="2"/>
  <c r="H156" i="2"/>
  <c r="G156" i="2"/>
  <c r="H148" i="2"/>
  <c r="G148" i="2"/>
  <c r="H145" i="2"/>
  <c r="G145" i="2"/>
  <c r="H142" i="2"/>
  <c r="G142" i="2"/>
  <c r="H131" i="2"/>
  <c r="F36" i="3" s="1"/>
  <c r="G131" i="2"/>
  <c r="H126" i="2"/>
  <c r="G126" i="2"/>
  <c r="H124" i="2"/>
  <c r="G124" i="2"/>
  <c r="H114" i="2"/>
  <c r="G114" i="2"/>
  <c r="H112" i="2"/>
  <c r="F31" i="3" s="1"/>
  <c r="G112" i="2"/>
  <c r="H106" i="2"/>
  <c r="G106" i="2"/>
  <c r="G102" i="2"/>
  <c r="H100" i="2"/>
  <c r="F28" i="3" s="1"/>
  <c r="G100" i="2"/>
  <c r="H93" i="2"/>
  <c r="F27" i="3" s="1"/>
  <c r="G93" i="2"/>
  <c r="H87" i="2"/>
  <c r="G87" i="2"/>
  <c r="H80" i="2"/>
  <c r="G80" i="2"/>
  <c r="H71" i="2"/>
  <c r="G71" i="2"/>
  <c r="H67" i="2"/>
  <c r="G67" i="2"/>
  <c r="H64" i="2"/>
  <c r="G64" i="2"/>
  <c r="H61" i="2"/>
  <c r="G61" i="2"/>
  <c r="H58" i="2"/>
  <c r="G58" i="2"/>
  <c r="H56" i="2"/>
  <c r="G56" i="2"/>
  <c r="H51" i="2"/>
  <c r="G51" i="2"/>
  <c r="H46" i="2"/>
  <c r="G46" i="2"/>
  <c r="H43" i="2"/>
  <c r="F13" i="3" s="1"/>
  <c r="G43" i="2"/>
  <c r="H40" i="2"/>
  <c r="F12" i="3" s="1"/>
  <c r="G40" i="2"/>
  <c r="H38" i="2"/>
  <c r="G38" i="2"/>
  <c r="H36" i="2"/>
  <c r="G36" i="2"/>
  <c r="H34" i="2"/>
  <c r="F9" i="3" s="1"/>
  <c r="G34" i="2"/>
  <c r="H27" i="2"/>
  <c r="F8" i="3" s="1"/>
  <c r="G27" i="2"/>
  <c r="H19" i="2"/>
  <c r="G19" i="2"/>
  <c r="H17" i="2"/>
  <c r="F5" i="3" s="1"/>
  <c r="G17" i="2"/>
  <c r="H11" i="2"/>
  <c r="G11" i="2"/>
  <c r="H77" i="1"/>
  <c r="H73" i="1"/>
  <c r="H65" i="1"/>
  <c r="H61" i="1"/>
  <c r="H66" i="1" s="1"/>
  <c r="H57" i="1"/>
  <c r="H47" i="1"/>
  <c r="H55" i="1" s="1"/>
  <c r="H42" i="1"/>
  <c r="H40" i="1"/>
  <c r="H38" i="1"/>
  <c r="H34" i="1"/>
  <c r="H25" i="1"/>
  <c r="H22" i="1"/>
  <c r="E44" i="3" s="1"/>
  <c r="H18" i="1"/>
  <c r="H12" i="1"/>
  <c r="E88" i="3" l="1"/>
  <c r="E105" i="3"/>
  <c r="G27" i="1"/>
  <c r="G83" i="1" s="1"/>
  <c r="E45" i="3"/>
  <c r="H553" i="2"/>
  <c r="E109" i="3"/>
  <c r="E117" i="3"/>
  <c r="F110" i="3"/>
  <c r="F111" i="3"/>
  <c r="F109" i="3"/>
  <c r="F112" i="3"/>
  <c r="F115" i="3"/>
  <c r="E14" i="3"/>
  <c r="G20" i="2"/>
  <c r="G224" i="2"/>
  <c r="H418" i="2"/>
  <c r="H20" i="2"/>
  <c r="G332" i="2"/>
  <c r="G65" i="2"/>
  <c r="G358" i="2"/>
  <c r="G88" i="2"/>
  <c r="H173" i="2"/>
  <c r="G245" i="2"/>
  <c r="H311" i="2"/>
  <c r="F64" i="3" s="1"/>
  <c r="F17" i="3"/>
  <c r="G311" i="2"/>
  <c r="F22" i="3"/>
  <c r="G487" i="2"/>
  <c r="F56" i="3"/>
  <c r="G312" i="2"/>
  <c r="F106" i="3"/>
  <c r="G44" i="2"/>
  <c r="F40" i="3"/>
  <c r="F48" i="3"/>
  <c r="F49" i="3"/>
  <c r="F50" i="3"/>
  <c r="H253" i="2"/>
  <c r="F53" i="3"/>
  <c r="F55" i="3"/>
  <c r="H332" i="2"/>
  <c r="F67" i="3"/>
  <c r="H358" i="2"/>
  <c r="F75" i="3"/>
  <c r="F92" i="3"/>
  <c r="F93" i="3"/>
  <c r="F4" i="3"/>
  <c r="F18" i="3"/>
  <c r="F23" i="3"/>
  <c r="F32" i="3"/>
  <c r="F37" i="3"/>
  <c r="F74" i="3"/>
  <c r="F91" i="3"/>
  <c r="F96" i="3"/>
  <c r="H44" i="2"/>
  <c r="G115" i="2"/>
  <c r="F46" i="3"/>
  <c r="F58" i="3"/>
  <c r="F63" i="3"/>
  <c r="F72" i="3"/>
  <c r="F10" i="3"/>
  <c r="F15" i="3"/>
  <c r="F19" i="3"/>
  <c r="F24" i="3"/>
  <c r="F34" i="3"/>
  <c r="F38" i="3"/>
  <c r="F41" i="3"/>
  <c r="F69" i="3"/>
  <c r="H115" i="2"/>
  <c r="F57" i="3"/>
  <c r="F60" i="3"/>
  <c r="F62" i="3"/>
  <c r="F77" i="3"/>
  <c r="F97" i="3"/>
  <c r="H497" i="2"/>
  <c r="F101" i="3"/>
  <c r="F103" i="3"/>
  <c r="F6" i="3"/>
  <c r="F11" i="3"/>
  <c r="F16" i="3"/>
  <c r="F20" i="3"/>
  <c r="F25" i="3"/>
  <c r="F30" i="3"/>
  <c r="F35" i="3"/>
  <c r="F39" i="3"/>
  <c r="E100" i="3"/>
  <c r="H81" i="1"/>
  <c r="H27" i="1"/>
  <c r="H487" i="2"/>
  <c r="H65" i="2"/>
  <c r="H192" i="2"/>
  <c r="F44" i="3" s="1"/>
  <c r="H88" i="2"/>
  <c r="H217" i="2"/>
  <c r="H245" i="2"/>
  <c r="G253" i="2"/>
  <c r="G173" i="2"/>
  <c r="G497" i="2"/>
  <c r="F73" i="3" l="1"/>
  <c r="H83" i="1"/>
  <c r="H312" i="2"/>
  <c r="F76" i="3"/>
  <c r="F45" i="3"/>
  <c r="F100" i="3"/>
  <c r="G555" i="2"/>
  <c r="H224" i="2"/>
  <c r="H555" i="2" l="1"/>
  <c r="J141" i="5" l="1"/>
  <c r="G141" i="5"/>
  <c r="K126" i="5"/>
  <c r="J126" i="5"/>
  <c r="G126" i="5"/>
  <c r="K110" i="5"/>
  <c r="J110" i="5"/>
  <c r="G110" i="5"/>
  <c r="K101" i="5"/>
  <c r="J101" i="5"/>
  <c r="G101" i="5"/>
  <c r="J91" i="5"/>
  <c r="K85" i="5"/>
  <c r="J85" i="5"/>
  <c r="K73" i="5"/>
  <c r="J73" i="5"/>
  <c r="G73" i="5"/>
  <c r="K70" i="5"/>
  <c r="J70" i="5"/>
  <c r="G70" i="5"/>
  <c r="K64" i="5"/>
  <c r="G64" i="5"/>
  <c r="K43" i="5"/>
  <c r="G43" i="5"/>
  <c r="K35" i="5"/>
  <c r="J35" i="5"/>
  <c r="G35" i="5"/>
  <c r="K30" i="5"/>
  <c r="J30" i="5"/>
  <c r="K7" i="5"/>
  <c r="J7" i="5"/>
  <c r="G7" i="5"/>
  <c r="K88" i="4"/>
  <c r="J88" i="4"/>
  <c r="I88" i="4"/>
  <c r="F88" i="4"/>
  <c r="K81" i="4"/>
  <c r="J81" i="4"/>
  <c r="I81" i="4"/>
  <c r="F81" i="4"/>
  <c r="K77" i="4"/>
  <c r="J77" i="4"/>
  <c r="I77" i="4"/>
  <c r="F77" i="4"/>
  <c r="K74" i="4"/>
  <c r="F74" i="4"/>
  <c r="F56" i="4"/>
  <c r="K54" i="4"/>
  <c r="J54" i="4"/>
  <c r="I54" i="4"/>
  <c r="F54" i="4"/>
  <c r="K51" i="4"/>
  <c r="J51" i="4"/>
  <c r="I51" i="4"/>
  <c r="F51" i="4"/>
  <c r="K48" i="4"/>
  <c r="J48" i="4"/>
  <c r="I48" i="4"/>
  <c r="F48" i="4"/>
  <c r="K44" i="4"/>
  <c r="J44" i="4"/>
  <c r="I44" i="4"/>
  <c r="F44" i="4"/>
  <c r="K39" i="4"/>
  <c r="J39" i="4"/>
  <c r="I39" i="4"/>
  <c r="F39" i="4"/>
  <c r="K37" i="4"/>
  <c r="J37" i="4"/>
  <c r="I37" i="4"/>
  <c r="F37" i="4"/>
  <c r="K35" i="4"/>
  <c r="I35" i="4"/>
  <c r="F35" i="4"/>
  <c r="K29" i="4"/>
  <c r="J29" i="4"/>
  <c r="I29" i="4"/>
  <c r="F29" i="4"/>
  <c r="K22" i="4"/>
  <c r="J22" i="4"/>
  <c r="I22" i="4"/>
  <c r="F22" i="4"/>
  <c r="K18" i="4"/>
  <c r="F18" i="4"/>
  <c r="K14" i="4"/>
  <c r="J14" i="4"/>
  <c r="I14" i="4"/>
  <c r="F14" i="4"/>
  <c r="F78" i="3"/>
  <c r="E104" i="3"/>
  <c r="E78" i="3"/>
  <c r="E51" i="3"/>
  <c r="E21" i="3"/>
  <c r="I90" i="4" l="1"/>
  <c r="J143" i="5"/>
  <c r="J90" i="4"/>
  <c r="K90" i="4"/>
  <c r="K143" i="5"/>
  <c r="F143" i="5"/>
  <c r="F90" i="4"/>
  <c r="E116" i="3"/>
  <c r="G143" i="5"/>
  <c r="F104" i="3"/>
  <c r="E47" i="3"/>
  <c r="F51" i="3"/>
  <c r="E65" i="3"/>
  <c r="E73" i="3"/>
  <c r="F54" i="3"/>
  <c r="F87" i="3"/>
  <c r="E118" i="3" l="1"/>
  <c r="E120" i="3" s="1"/>
  <c r="F43" i="3"/>
  <c r="F33" i="3"/>
  <c r="F47" i="3"/>
  <c r="F116" i="3"/>
  <c r="F7" i="3"/>
  <c r="F26" i="3"/>
  <c r="F21" i="3"/>
  <c r="F65" i="3"/>
  <c r="F14" i="3"/>
  <c r="F120" i="3" l="1"/>
  <c r="E122" i="3" l="1"/>
</calcChain>
</file>

<file path=xl/sharedStrings.xml><?xml version="1.0" encoding="utf-8"?>
<sst xmlns="http://schemas.openxmlformats.org/spreadsheetml/2006/main" count="1852" uniqueCount="867">
  <si>
    <t>ORJ</t>
  </si>
  <si>
    <t>ORG</t>
  </si>
  <si>
    <t>ODD§</t>
  </si>
  <si>
    <t>POL</t>
  </si>
  <si>
    <t>TEXT</t>
  </si>
  <si>
    <t>CESTOVNÍ RUCH A ZAHRANIČNÍ SPOLUPRÁCE</t>
  </si>
  <si>
    <t>Mateřské školy</t>
  </si>
  <si>
    <t>Základní školy</t>
  </si>
  <si>
    <t>Základní umělecká škola</t>
  </si>
  <si>
    <t>Dům dětí a mládeže</t>
  </si>
  <si>
    <t>ŠKOLSTVÍ</t>
  </si>
  <si>
    <t>KULTURA</t>
  </si>
  <si>
    <t>PREZENTACE MĚSTA</t>
  </si>
  <si>
    <t>SPORT</t>
  </si>
  <si>
    <t>SOCIÁLNÍ ZÁLEŽITOSTI</t>
  </si>
  <si>
    <t xml:space="preserve">Ostatní příjmy z vlastní činnosti </t>
  </si>
  <si>
    <t>Příjmy z pronájmu byty Jižní</t>
  </si>
  <si>
    <t>Bytové hospodářství celkem</t>
  </si>
  <si>
    <t xml:space="preserve">Příjmy z pronájmu </t>
  </si>
  <si>
    <t>Nebytové prostory celkem</t>
  </si>
  <si>
    <t>Pozemky</t>
  </si>
  <si>
    <t>NAKLÁDÁNÍ S NEMOVITOSTMI</t>
  </si>
  <si>
    <t>KOMUNIKACE</t>
  </si>
  <si>
    <t>DOPRAVA</t>
  </si>
  <si>
    <t>Tržnice - místní poplatek</t>
  </si>
  <si>
    <t>Pohřebnictví</t>
  </si>
  <si>
    <t>KOMUNÁLNÍ SLUŽBY A ÚZEMNÍ ROZVOJ</t>
  </si>
  <si>
    <t>Komunální odpad</t>
  </si>
  <si>
    <t>Zpětný odběr elektrozařízení</t>
  </si>
  <si>
    <t>Tříděný odpad</t>
  </si>
  <si>
    <t>ODPADY</t>
  </si>
  <si>
    <t>Smlouva s obcí Teplice n. B.</t>
  </si>
  <si>
    <t>KRIZOVÉ ŘÍZENÍ A POŽÁRNÍ OCHRANA</t>
  </si>
  <si>
    <t> 4000000000000</t>
  </si>
  <si>
    <t>5311 </t>
  </si>
  <si>
    <t>Městská policie pokuty</t>
  </si>
  <si>
    <t>MĚSTSKÁ POLICIE</t>
  </si>
  <si>
    <t>OSADNÍ VÝBORY</t>
  </si>
  <si>
    <t>Pokuty doprava</t>
  </si>
  <si>
    <t>Pokuty radar</t>
  </si>
  <si>
    <t>Celkem doprava pokuty</t>
  </si>
  <si>
    <t>Přestupky</t>
  </si>
  <si>
    <t>Chod úřadu</t>
  </si>
  <si>
    <t>Sociální fond - splátky půjček</t>
  </si>
  <si>
    <t>Sociální fond - příděl</t>
  </si>
  <si>
    <t xml:space="preserve">Správní poplatky </t>
  </si>
  <si>
    <t>Příspěvek na výkon státní správy</t>
  </si>
  <si>
    <t>Ostatní příjmy - transfery v sociální oblasti</t>
  </si>
  <si>
    <t>CHOD ÚŘADU A ORGÁNŮ MĚSTA</t>
  </si>
  <si>
    <t>Služby peněžních ústavů - úroky z účtů</t>
  </si>
  <si>
    <t>FINANČNÍ OPERACE</t>
  </si>
  <si>
    <t>Pes - místní poplatek</t>
  </si>
  <si>
    <t>Lovecké lístky</t>
  </si>
  <si>
    <t>Rybářské lístky</t>
  </si>
  <si>
    <t>Ochrana druhů a stanovišť</t>
  </si>
  <si>
    <t>Lesní hospodářství - nájem lesů Ekoltes</t>
  </si>
  <si>
    <t>Pronájem kanalizace Velká, Pod Hůrkou</t>
  </si>
  <si>
    <t>Stočné Valšovice a Středolesí</t>
  </si>
  <si>
    <t>Kanalizace, odpadní vody</t>
  </si>
  <si>
    <t>ŽIVOTNÍ PROSTŘEDÍ</t>
  </si>
  <si>
    <t>Daň z příjmů fyzických osob ze SVČ</t>
  </si>
  <si>
    <t>Daň z příjmů fyzických osob z kapit. výnosů</t>
  </si>
  <si>
    <t>Daň z příjmů právnických osob</t>
  </si>
  <si>
    <t>Daň z přidané hodnoty</t>
  </si>
  <si>
    <t>Daň z nemovitých věcí</t>
  </si>
  <si>
    <t>Daně celkem</t>
  </si>
  <si>
    <t>Poplatek za lázeňský nebo rekreační pobyt</t>
  </si>
  <si>
    <t>Poplatek za užívání veřejného prostranství</t>
  </si>
  <si>
    <t>Poplatek z ubytovací kapacity</t>
  </si>
  <si>
    <t>Místní poplatky celkem</t>
  </si>
  <si>
    <t>Úhrady dobývacích prostorů</t>
  </si>
  <si>
    <t>OSTATNÍ PŘÍJMY - FINANČNÍ ODBOR</t>
  </si>
  <si>
    <t>PROVOZNÍ PŘÍJMY CELKEM</t>
  </si>
  <si>
    <t>SR 2019</t>
  </si>
  <si>
    <t>text</t>
  </si>
  <si>
    <t>2000000000000</t>
  </si>
  <si>
    <t>5139</t>
  </si>
  <si>
    <t>Materiál - tisk nových a dotisky letáků a brožur</t>
  </si>
  <si>
    <t>5169</t>
  </si>
  <si>
    <t>5171</t>
  </si>
  <si>
    <t>Údržba orient.systému, měst.nauč.trasy a inf.tabulí</t>
  </si>
  <si>
    <t>5173</t>
  </si>
  <si>
    <t>5175</t>
  </si>
  <si>
    <t>5194</t>
  </si>
  <si>
    <t>Upomín. předměty s logem nebo znakem města</t>
  </si>
  <si>
    <t>2000000000031</t>
  </si>
  <si>
    <t>Cestovní ruch</t>
  </si>
  <si>
    <t>5021</t>
  </si>
  <si>
    <t>OOV - tlumočení a organiz.zajištění akcí</t>
  </si>
  <si>
    <t>Materiál - při akcích s partnerskými městy</t>
  </si>
  <si>
    <t>Mezinárodní spolupráce (jinde nezařazená)</t>
  </si>
  <si>
    <t>2000000003105</t>
  </si>
  <si>
    <t>5222</t>
  </si>
  <si>
    <t>Zahraniční spolupráce</t>
  </si>
  <si>
    <t>Opravy a udržování MŠ</t>
  </si>
  <si>
    <t>2000000000304</t>
  </si>
  <si>
    <t>5331</t>
  </si>
  <si>
    <t xml:space="preserve">Příspěvek na provoz MŠ Pohádka - Palackého </t>
  </si>
  <si>
    <t>2000000000341</t>
  </si>
  <si>
    <t>Příspěvek na provoz MŠ Míček - Galašova</t>
  </si>
  <si>
    <t>2000000000363</t>
  </si>
  <si>
    <t xml:space="preserve">Příspěvek na provoz MŠ Sluníčko - Plynárenská </t>
  </si>
  <si>
    <t>2000000000400</t>
  </si>
  <si>
    <t>5229</t>
  </si>
  <si>
    <t>Dotace soukromé MŠ Prima</t>
  </si>
  <si>
    <t>2000000000401</t>
  </si>
  <si>
    <t>Dotace soukromé MŠ Dětské centrum Struhlovsko</t>
  </si>
  <si>
    <t>Opravy a udržování ZŠ</t>
  </si>
  <si>
    <t>2000000000311</t>
  </si>
  <si>
    <t>Příspěvek na provoz ZŠ 1. máje</t>
  </si>
  <si>
    <t>2000000000312</t>
  </si>
  <si>
    <t>Příspěvek na provoz ZŠ Šromotovo</t>
  </si>
  <si>
    <t>2000000000313</t>
  </si>
  <si>
    <t>Příspěvek na provoz ZŠ Struhlovsko</t>
  </si>
  <si>
    <t>2000000000314</t>
  </si>
  <si>
    <t>Příspěvek na provoz ZŠ Drahotuše</t>
  </si>
  <si>
    <t>Příspěvek na pomůcky pro prvňáčky</t>
  </si>
  <si>
    <t>2000000000356</t>
  </si>
  <si>
    <t>Příspěvek na provoz ŠJ 1. máje</t>
  </si>
  <si>
    <t>ŠJ 1. máje</t>
  </si>
  <si>
    <t>2000000000336</t>
  </si>
  <si>
    <t>Opravy a udržování ZUŠ</t>
  </si>
  <si>
    <t>Základní umělecké školy</t>
  </si>
  <si>
    <t>2000000003103</t>
  </si>
  <si>
    <t>Dotace - Granty vzdělávání</t>
  </si>
  <si>
    <t>Granty vzdělávání</t>
  </si>
  <si>
    <t>2000000000337</t>
  </si>
  <si>
    <t>Opravy a udržování budovy DDM</t>
  </si>
  <si>
    <t xml:space="preserve">Příspěvek na provoz Dům dětí a mládeže </t>
  </si>
  <si>
    <t>2000000003400</t>
  </si>
  <si>
    <t>5212</t>
  </si>
  <si>
    <t xml:space="preserve">Dotace na provoz divadla Stará střelnice. </t>
  </si>
  <si>
    <t>Divadelní činnost</t>
  </si>
  <si>
    <t>5136</t>
  </si>
  <si>
    <t>5162</t>
  </si>
  <si>
    <t>Služby telekomunikací - internet pro kronikáře</t>
  </si>
  <si>
    <t>Služby - tisk a vazba kronik</t>
  </si>
  <si>
    <t>Kronika</t>
  </si>
  <si>
    <t>5493</t>
  </si>
  <si>
    <t>Podíl města na dotaci z programu regenerace</t>
  </si>
  <si>
    <t>2000000002043</t>
  </si>
  <si>
    <t xml:space="preserve">Pravidelná údržba židovského hřbitova a tunelu </t>
  </si>
  <si>
    <t>2000000003106</t>
  </si>
  <si>
    <t>Zachování a obnova kulturních památek</t>
  </si>
  <si>
    <t>Zachování památek místního významu</t>
  </si>
  <si>
    <t>2000000000300</t>
  </si>
  <si>
    <t xml:space="preserve">Příspěvek na provoz MKZ </t>
  </si>
  <si>
    <t>Příspěvek na provoz na navýšení platů</t>
  </si>
  <si>
    <t>Městská kulturní zařízení</t>
  </si>
  <si>
    <t>2000000003104</t>
  </si>
  <si>
    <t xml:space="preserve">Dotace - granty kultury </t>
  </si>
  <si>
    <t>2000000003204</t>
  </si>
  <si>
    <t xml:space="preserve">Dotace - příspěvky na celoroční činnost v kultuře </t>
  </si>
  <si>
    <t>Televizní zpravodaj</t>
  </si>
  <si>
    <t xml:space="preserve">Placená inzerce nebo sdělení tiskového mluvčího </t>
  </si>
  <si>
    <t xml:space="preserve">Monitoring tisku </t>
  </si>
  <si>
    <t>Ostatní záležitosti sdělovacích prostředků</t>
  </si>
  <si>
    <t>Materiál - akce OŠKT</t>
  </si>
  <si>
    <t>Zájmová činnost v kultuře</t>
  </si>
  <si>
    <t>Služby - honoráře, ozvučení při vítání obč.,maturity, zlaté svatby,atd.</t>
  </si>
  <si>
    <t>5494</t>
  </si>
  <si>
    <t>Finanční ceny při obřadu Ceny města Hranic</t>
  </si>
  <si>
    <t>Občanské záležitosti</t>
  </si>
  <si>
    <t xml:space="preserve">Služby při údržbě veřejněpřístupných hřišť </t>
  </si>
  <si>
    <t xml:space="preserve">Opravy a údržování veřejněpřístupných hřišť </t>
  </si>
  <si>
    <t>2000000002042</t>
  </si>
  <si>
    <t>Sportovní zařízení v majetku města</t>
  </si>
  <si>
    <t>2000000000032</t>
  </si>
  <si>
    <t xml:space="preserve">Předplatné - prezentace sportovců v tisku </t>
  </si>
  <si>
    <t xml:space="preserve">Finanční ceny nejlepším sportovcům </t>
  </si>
  <si>
    <t>Sportovec roku</t>
  </si>
  <si>
    <t>2000000003110</t>
  </si>
  <si>
    <t xml:space="preserve">Dotace - granty tělovýchovy </t>
  </si>
  <si>
    <t>2000000003210</t>
  </si>
  <si>
    <t xml:space="preserve">Dotace - příspěvky na celoroční činnost mládeže </t>
  </si>
  <si>
    <t>2000000003211</t>
  </si>
  <si>
    <t xml:space="preserve">Dotace - příspěvky na celoroční činnost dospělých </t>
  </si>
  <si>
    <t>Dotace - granty a příspěvky tělovýchova</t>
  </si>
  <si>
    <t>6322</t>
  </si>
  <si>
    <t>Dotace na kulturní a sportovní zařízení</t>
  </si>
  <si>
    <t>5213</t>
  </si>
  <si>
    <t>Dotace Ekoltes a.s. na plavecký výcvik žáků ZŠ</t>
  </si>
  <si>
    <t xml:space="preserve">Dotace SK Hranice na provoz stadionu </t>
  </si>
  <si>
    <t>2000000003300</t>
  </si>
  <si>
    <t>Rezerva na dotace mimo grantové řízení</t>
  </si>
  <si>
    <t>Dotace mimo grant. řízení v tělovýchově</t>
  </si>
  <si>
    <t>Příspěvek bazén Ekoltes</t>
  </si>
  <si>
    <t>Krytý a venkovní bazén</t>
  </si>
  <si>
    <t>Dotace - granty zdravotně sociální</t>
  </si>
  <si>
    <t xml:space="preserve">Dotace Elim </t>
  </si>
  <si>
    <t>Dotace Elim - nové služby</t>
  </si>
  <si>
    <t>Knihy a učební pomůcky</t>
  </si>
  <si>
    <t>Kancelářský materiál (fasování, drobný materiál)</t>
  </si>
  <si>
    <t>Telekomunikační poplatky</t>
  </si>
  <si>
    <t>Školení zaměstnanců (školení, supervize)</t>
  </si>
  <si>
    <t>Služby - školení pěstounů, pobyty dětí, tábory</t>
  </si>
  <si>
    <t>Cestovné</t>
  </si>
  <si>
    <t>Pohoštění při akcích pěstounské péče</t>
  </si>
  <si>
    <t>Výkon pěstounské péče - ÚZ 13010</t>
  </si>
  <si>
    <t xml:space="preserve">Dotace Charita Hranice mimo grantové řízení </t>
  </si>
  <si>
    <t>Sociální pomoc osobám v hmotné nouzi</t>
  </si>
  <si>
    <t>2000000000380</t>
  </si>
  <si>
    <t>Služby - provoz plynové přípojky</t>
  </si>
  <si>
    <t>Příspěvek na provoz Domova seniorů</t>
  </si>
  <si>
    <t>Rezerva na příspěvek  na avizované navýšení platů</t>
  </si>
  <si>
    <t>Domov seniorů</t>
  </si>
  <si>
    <t>2000000000381</t>
  </si>
  <si>
    <t>Ostatní osobní výdaje - DPČ vedení klubu a lektorů</t>
  </si>
  <si>
    <t>5137</t>
  </si>
  <si>
    <t xml:space="preserve">Drobný hmotný dlouhodobý majetek </t>
  </si>
  <si>
    <t>Materiál</t>
  </si>
  <si>
    <t>5151</t>
  </si>
  <si>
    <t>Studená voda</t>
  </si>
  <si>
    <t>5153</t>
  </si>
  <si>
    <t>Plyn</t>
  </si>
  <si>
    <t>5154</t>
  </si>
  <si>
    <t>Elektrická energie</t>
  </si>
  <si>
    <t>Služby telekomunikací a radiokomunikací - internet, mobil</t>
  </si>
  <si>
    <t>Opravy a udržování</t>
  </si>
  <si>
    <t>Klub seniorů</t>
  </si>
  <si>
    <t>5163</t>
  </si>
  <si>
    <t>Pojištění při akci pro děti ze soc.slabých rodin</t>
  </si>
  <si>
    <t>5166</t>
  </si>
  <si>
    <t>Poradenství při výkonu SPOD a sociální práce</t>
  </si>
  <si>
    <t>Služby při výkonu SPOD a sociální práce</t>
  </si>
  <si>
    <t xml:space="preserve">Stravování při akci pro děti a občerstvení při jednáních SPOD </t>
  </si>
  <si>
    <t>5499</t>
  </si>
  <si>
    <t>Příspěvky při hmotné nouzi</t>
  </si>
  <si>
    <t>Ostatní záležitosti socíálních věcí</t>
  </si>
  <si>
    <t>Školení zaměstnanců (školení, ZOZ, supervize)</t>
  </si>
  <si>
    <t xml:space="preserve">Služby - facilitace </t>
  </si>
  <si>
    <t>Pohoštění při akcích OSPOD</t>
  </si>
  <si>
    <t>Cukrovinky a upomínkové předměty pro děti ze soc. slab. Rodin</t>
  </si>
  <si>
    <t>Sociálně právní ochrana dětí - ÚZ 13011</t>
  </si>
  <si>
    <t>Kancelářský materiál</t>
  </si>
  <si>
    <t>Sociální práce - ÚZ 13015</t>
  </si>
  <si>
    <t>3000000000501</t>
  </si>
  <si>
    <t>Nákup materiálu j.n.</t>
  </si>
  <si>
    <t>Elektrická energie - volné byty</t>
  </si>
  <si>
    <t>Spotřeba plynu</t>
  </si>
  <si>
    <t>5152</t>
  </si>
  <si>
    <t>Teplo</t>
  </si>
  <si>
    <t>5159</t>
  </si>
  <si>
    <t>Nákup ostatních paliv a energie</t>
  </si>
  <si>
    <t>5161</t>
  </si>
  <si>
    <t>Poštovní služby</t>
  </si>
  <si>
    <t>Konzultační, poradenské a právní služby</t>
  </si>
  <si>
    <t>Nákup ostatních služeb</t>
  </si>
  <si>
    <t>Nákup ostatních služeb - obstaravatelská činnost</t>
  </si>
  <si>
    <t>5199</t>
  </si>
  <si>
    <t>Ostatní výdaje související s neinvestičními nákupy</t>
  </si>
  <si>
    <t>5362</t>
  </si>
  <si>
    <t>Platby daní a poplatků státnímu rozpočtu</t>
  </si>
  <si>
    <t>5429</t>
  </si>
  <si>
    <t>Ostatní náhrady placené obyvatelstvu</t>
  </si>
  <si>
    <t>Bytové hospodářství ve správě Ekoltesu</t>
  </si>
  <si>
    <t>3000000000502</t>
  </si>
  <si>
    <t>Byty Jižní</t>
  </si>
  <si>
    <t>Celkem bytové hospodářství</t>
  </si>
  <si>
    <t>3000000000000</t>
  </si>
  <si>
    <t>Drobný hmotný dlouhodobý majetek</t>
  </si>
  <si>
    <t>5155</t>
  </si>
  <si>
    <t>Pevná paliva</t>
  </si>
  <si>
    <t>5156</t>
  </si>
  <si>
    <t>Pohonné hmoty a maziva</t>
  </si>
  <si>
    <t>5168</t>
  </si>
  <si>
    <t>Zpracování dat a služby souv. s inf. a kom.technol</t>
  </si>
  <si>
    <t>5909</t>
  </si>
  <si>
    <t>Ostatní neinvestiční výdaje j.n.</t>
  </si>
  <si>
    <t>Nájemné TIC Teplice</t>
  </si>
  <si>
    <t>Nebytové hospodářství</t>
  </si>
  <si>
    <t xml:space="preserve">Teplo </t>
  </si>
  <si>
    <t>Nákup ostatních služeb- - obstaravatelská činnost</t>
  </si>
  <si>
    <t xml:space="preserve">Nebytové hospodářství - Ekoltes </t>
  </si>
  <si>
    <t>Celkem nebytové prostory</t>
  </si>
  <si>
    <t>5165</t>
  </si>
  <si>
    <t>Nájemné za půdu</t>
  </si>
  <si>
    <t>Výkup pozemků</t>
  </si>
  <si>
    <t>5164</t>
  </si>
  <si>
    <t>Nájemné</t>
  </si>
  <si>
    <t>3000000002001</t>
  </si>
  <si>
    <t>3000000002002</t>
  </si>
  <si>
    <t>Blokové čištění komunikací</t>
  </si>
  <si>
    <t>3000000002003</t>
  </si>
  <si>
    <t>Jarní čištění komunikací</t>
  </si>
  <si>
    <t>3000000002018</t>
  </si>
  <si>
    <t>Uložení odpadu na skládku</t>
  </si>
  <si>
    <t>3000000002041</t>
  </si>
  <si>
    <t>Prašnost - zvýšená očista komunikací</t>
  </si>
  <si>
    <t>Silnice</t>
  </si>
  <si>
    <t>Nákup ostatních služeb - parkovací systém</t>
  </si>
  <si>
    <t>Parkovací systém</t>
  </si>
  <si>
    <t>Zimní údržba chodníků</t>
  </si>
  <si>
    <t>3000000002004</t>
  </si>
  <si>
    <t>3000000002005</t>
  </si>
  <si>
    <t>3000000002006</t>
  </si>
  <si>
    <t>Ruční očista chodníků</t>
  </si>
  <si>
    <t>3000000002007</t>
  </si>
  <si>
    <t>Čištění a údržba autobusových zastávek</t>
  </si>
  <si>
    <t>Bezpečnost silničního provozu</t>
  </si>
  <si>
    <t>5193</t>
  </si>
  <si>
    <t>Provoz veřejné silniční dopravy</t>
  </si>
  <si>
    <t>Spotřebitelská poradna</t>
  </si>
  <si>
    <t>6000000000000</t>
  </si>
  <si>
    <t>Ostatní osobní výdaje</t>
  </si>
  <si>
    <t>6000000002035</t>
  </si>
  <si>
    <t>Tržnice</t>
  </si>
  <si>
    <t>8000000000000</t>
  </si>
  <si>
    <t>2169</t>
  </si>
  <si>
    <t>Havarijní stavy staveb</t>
  </si>
  <si>
    <t xml:space="preserve">Stavební úřad </t>
  </si>
  <si>
    <t xml:space="preserve">Údržba a provoz veřejného osvětlení </t>
  </si>
  <si>
    <t>Veřejné osvětlení</t>
  </si>
  <si>
    <t>3000000002012</t>
  </si>
  <si>
    <t>Provoz veřejného pohřebiště</t>
  </si>
  <si>
    <t>Opravy a udržování hřbitovů, seče</t>
  </si>
  <si>
    <t>3000000002013</t>
  </si>
  <si>
    <t>5192</t>
  </si>
  <si>
    <t>Poskytnuté náhrady</t>
  </si>
  <si>
    <t>3000000002014</t>
  </si>
  <si>
    <t>Těžba stromů</t>
  </si>
  <si>
    <t>3000000002015</t>
  </si>
  <si>
    <t>Opravy a udržování zimní</t>
  </si>
  <si>
    <t>Opravy a udržování - zamykání</t>
  </si>
  <si>
    <t>Evidence hrobových míst</t>
  </si>
  <si>
    <t>Skládkování odpadů</t>
  </si>
  <si>
    <t>1100000000000</t>
  </si>
  <si>
    <t>Územně analytické podklady</t>
  </si>
  <si>
    <t>Změny územního plánu</t>
  </si>
  <si>
    <t>Územní plánování</t>
  </si>
  <si>
    <t>Příprava dotačních akcí</t>
  </si>
  <si>
    <t>Dotace statutárnímu městu Olomouc - ITI</t>
  </si>
  <si>
    <t xml:space="preserve">Projektová příprava </t>
  </si>
  <si>
    <t>1000000000000</t>
  </si>
  <si>
    <t>Odměny výběrovým komisím</t>
  </si>
  <si>
    <t>Opravy a udržování květináče</t>
  </si>
  <si>
    <t>3000000002008</t>
  </si>
  <si>
    <t>Opravy a udržování laviček</t>
  </si>
  <si>
    <t>3000000002009</t>
  </si>
  <si>
    <t>Správcovství mobiliáře</t>
  </si>
  <si>
    <t>Opravy a udržování mobiliáře</t>
  </si>
  <si>
    <t>Obměna mobiliáře</t>
  </si>
  <si>
    <t>Skládkování odpadu</t>
  </si>
  <si>
    <t>3000000002032</t>
  </si>
  <si>
    <t>Údržba veřejné zeleně</t>
  </si>
  <si>
    <t>3000000002033</t>
  </si>
  <si>
    <t>Údržba zaplevelených ploch</t>
  </si>
  <si>
    <t xml:space="preserve">Zalévaní nových výsadeb </t>
  </si>
  <si>
    <t>Veřejná zeleň</t>
  </si>
  <si>
    <t>3000000002034</t>
  </si>
  <si>
    <t>3000000002042</t>
  </si>
  <si>
    <t>Údržba zámecké zahrady</t>
  </si>
  <si>
    <t>Celkem veřejná zeleň</t>
  </si>
  <si>
    <t>3000000002023</t>
  </si>
  <si>
    <t>Svoz ze špatně přístupných lokalit</t>
  </si>
  <si>
    <t>3000000002024</t>
  </si>
  <si>
    <t>Komunální odpad svoz a likvidace</t>
  </si>
  <si>
    <t>3000000002019</t>
  </si>
  <si>
    <t>Biologicky rozlož. odpad  jaro a podzim kontejnery</t>
  </si>
  <si>
    <t>3000000002031</t>
  </si>
  <si>
    <t>Zahrádkářské kolonie</t>
  </si>
  <si>
    <t>Sběr a svoz komunálních odpadů</t>
  </si>
  <si>
    <t>3000000002017</t>
  </si>
  <si>
    <t>Mobilní svoz místní části</t>
  </si>
  <si>
    <t>Využívání a zneškodňování nebezpečných odpadů</t>
  </si>
  <si>
    <t>3000000002030</t>
  </si>
  <si>
    <t>Opravy a udržování kontejnery</t>
  </si>
  <si>
    <t>3000000002020</t>
  </si>
  <si>
    <t>Svoz tříděného odpadu</t>
  </si>
  <si>
    <t>3000000002021</t>
  </si>
  <si>
    <t>Sběrný dvůr</t>
  </si>
  <si>
    <t>3000000002022</t>
  </si>
  <si>
    <t>Biologicky rozložitelný odpad</t>
  </si>
  <si>
    <t>Neinvestiční transfer Sdružení odpady</t>
  </si>
  <si>
    <t>Prevence vzniku odpadů</t>
  </si>
  <si>
    <t>Služby telekomunikací a radiokomunikací</t>
  </si>
  <si>
    <t>3000000002016</t>
  </si>
  <si>
    <t>Odstraňování černých skládek</t>
  </si>
  <si>
    <t>Černé skládky</t>
  </si>
  <si>
    <t>5000000000000</t>
  </si>
  <si>
    <t>Vybavení krizového štábu</t>
  </si>
  <si>
    <t>PHM do elektrocentrály</t>
  </si>
  <si>
    <t>Elektrorevize</t>
  </si>
  <si>
    <t>Náhradní díly úprava rozvodu</t>
  </si>
  <si>
    <t>Krizové řízení</t>
  </si>
  <si>
    <t>5019</t>
  </si>
  <si>
    <t>Refundace mzdy hasičů při zásazích v prac. době</t>
  </si>
  <si>
    <t>Dohoda o prac. činnosti</t>
  </si>
  <si>
    <t>5029</t>
  </si>
  <si>
    <t>Refundace OSVČ</t>
  </si>
  <si>
    <t>5039</t>
  </si>
  <si>
    <t>Součást refundace mzdy</t>
  </si>
  <si>
    <t>5131</t>
  </si>
  <si>
    <t>Ochranné nápoje při použití dýchací techniky</t>
  </si>
  <si>
    <t>5132</t>
  </si>
  <si>
    <t xml:space="preserve">Zásahové obleky a osobní ochranné prostředky </t>
  </si>
  <si>
    <t>5133</t>
  </si>
  <si>
    <t>Doplnění zdrav. materiálu</t>
  </si>
  <si>
    <t>Zásahové vybavení hasičů</t>
  </si>
  <si>
    <t>Náhradní díly a drobný materiál</t>
  </si>
  <si>
    <t>Vodné v budovách</t>
  </si>
  <si>
    <t xml:space="preserve">Vytápění  v budovách </t>
  </si>
  <si>
    <t>PHM do vozidel a strojů</t>
  </si>
  <si>
    <t>Nájem prostor pro odbornou přípravu</t>
  </si>
  <si>
    <t>5167</t>
  </si>
  <si>
    <t>Školení řidičů, motorových pil atd.</t>
  </si>
  <si>
    <t>STK, různé revize a služby v budovách a na technice</t>
  </si>
  <si>
    <t>Opravy v budovách a na technice</t>
  </si>
  <si>
    <t>Strava při odborných přípravách, cvičeních a  zásazích</t>
  </si>
  <si>
    <t>Poháry na soutěže hasičů</t>
  </si>
  <si>
    <t>Celkem požární ochrana</t>
  </si>
  <si>
    <t>4000000000000</t>
  </si>
  <si>
    <t>5011</t>
  </si>
  <si>
    <t>Platy zaměst. v pr.poměru vyjma zaměst. na služ.m.</t>
  </si>
  <si>
    <t>5031</t>
  </si>
  <si>
    <t>Povinné pojištění na soc. zabezpečení</t>
  </si>
  <si>
    <t>Povinné pojištění na soc. zabezpečení - tarifní navýšení</t>
  </si>
  <si>
    <t>5032</t>
  </si>
  <si>
    <t>Povinné poj.na veřejné zdravotní pojištění</t>
  </si>
  <si>
    <t>Povinné poj.na veřejné zdravotní pojištění - tarifní navýšení</t>
  </si>
  <si>
    <t>Potraviny</t>
  </si>
  <si>
    <t>5134</t>
  </si>
  <si>
    <t>Prádlo, oděv a obuv</t>
  </si>
  <si>
    <t>Knihy, učební pomůcky a tisk</t>
  </si>
  <si>
    <t>Služby peněžních ústavů</t>
  </si>
  <si>
    <t>Služby školení a vzdělávání</t>
  </si>
  <si>
    <t>Cestovné (tuzemské i zahraniční)</t>
  </si>
  <si>
    <t>Pohoštění</t>
  </si>
  <si>
    <t>5179</t>
  </si>
  <si>
    <t>Věcné dary</t>
  </si>
  <si>
    <t>5424</t>
  </si>
  <si>
    <t>Náhrady mezd v době nemoci</t>
  </si>
  <si>
    <t>4000000003108</t>
  </si>
  <si>
    <t>Granty prevence kriminality</t>
  </si>
  <si>
    <t>0100000000000</t>
  </si>
  <si>
    <t>OV Drahotuše</t>
  </si>
  <si>
    <t>0200000000000</t>
  </si>
  <si>
    <t>OV Lhotka</t>
  </si>
  <si>
    <t>0300000000000</t>
  </si>
  <si>
    <t>OV Rybáře</t>
  </si>
  <si>
    <t>0400000000000</t>
  </si>
  <si>
    <t>OV Slavíč</t>
  </si>
  <si>
    <t>0500000000000</t>
  </si>
  <si>
    <t>OV Středolesí</t>
  </si>
  <si>
    <t>0600000000000</t>
  </si>
  <si>
    <t>OV Uhřínov</t>
  </si>
  <si>
    <t>0700000000000</t>
  </si>
  <si>
    <t>OV Velká</t>
  </si>
  <si>
    <t>0800000000000</t>
  </si>
  <si>
    <t>OV Valšovice</t>
  </si>
  <si>
    <t>9100000000000</t>
  </si>
  <si>
    <t>5023</t>
  </si>
  <si>
    <t xml:space="preserve">Odměny pro členy komisí a výborů – nezastupitele   </t>
  </si>
  <si>
    <t>Rezerva pro odměny komisí a výborů</t>
  </si>
  <si>
    <t>Odměny členů zastupitelstva obcí a krajů celkem</t>
  </si>
  <si>
    <t>Povinné poj.na soc.zab.a přísp.na st.pol.zaměstnan</t>
  </si>
  <si>
    <t>Ostatní nákupy - ošatné</t>
  </si>
  <si>
    <t>Zastupitelstva obcí, rada města, komise</t>
  </si>
  <si>
    <t>5038</t>
  </si>
  <si>
    <t>Povinné pojistné na úrazové pojištění</t>
  </si>
  <si>
    <t>Ostatní nákupy - ošatné ceremoniářky</t>
  </si>
  <si>
    <t>Chod úřadu - osobní výdaje</t>
  </si>
  <si>
    <t>Geografický informační systém</t>
  </si>
  <si>
    <t>GIS</t>
  </si>
  <si>
    <t>Ochranné pomůcky</t>
  </si>
  <si>
    <t>Léky a zdravotnický materiál</t>
  </si>
  <si>
    <t>Chod úřadu odbor správy majetku</t>
  </si>
  <si>
    <t>3000000001000</t>
  </si>
  <si>
    <t>Pernštenské nám. 1</t>
  </si>
  <si>
    <t>3000000001001</t>
  </si>
  <si>
    <t>Zámecká 118</t>
  </si>
  <si>
    <t>3000000001002</t>
  </si>
  <si>
    <t>Purgešova 1399</t>
  </si>
  <si>
    <t>Poštovní služby - Radary - výzva</t>
  </si>
  <si>
    <t>Poštovní služby - Radary, správní řízení, vymáhací řízení</t>
  </si>
  <si>
    <t>5000000000030</t>
  </si>
  <si>
    <t>Nákup ostatních služeb - stravenky</t>
  </si>
  <si>
    <t>Chod úřadu odbor vnitřních věcí</t>
  </si>
  <si>
    <t>5100000000000</t>
  </si>
  <si>
    <t>Zpracování dat</t>
  </si>
  <si>
    <t>5172</t>
  </si>
  <si>
    <t>Programové vybavení</t>
  </si>
  <si>
    <t>IT oddělení</t>
  </si>
  <si>
    <t>5400000000000</t>
  </si>
  <si>
    <t>Nákup  služeb</t>
  </si>
  <si>
    <t>Ostatní neinv.transfery nezisk.a podob.organizacím</t>
  </si>
  <si>
    <t>Ostatní neinvestiční transfery obyvatelstvu</t>
  </si>
  <si>
    <t>5660</t>
  </si>
  <si>
    <t>Neinvestiční půjčené prostředky obyvatelstvu</t>
  </si>
  <si>
    <t>5400000000030</t>
  </si>
  <si>
    <t xml:space="preserve">Nákup ostatních služeb </t>
  </si>
  <si>
    <t>Sociální fond</t>
  </si>
  <si>
    <t xml:space="preserve"> </t>
  </si>
  <si>
    <t>5342</t>
  </si>
  <si>
    <t>Převody sociálnímu fondu obcí a krajů</t>
  </si>
  <si>
    <t>Převody vlastním fondům v rozpočtech územní úrovně</t>
  </si>
  <si>
    <t>9000000000000</t>
  </si>
  <si>
    <t>Oddělení právní</t>
  </si>
  <si>
    <t>Nájemné bankovní schránky</t>
  </si>
  <si>
    <t>Bankovní poplatky</t>
  </si>
  <si>
    <t xml:space="preserve">Pojištění </t>
  </si>
  <si>
    <t xml:space="preserve">Rezerva </t>
  </si>
  <si>
    <t>Ostatní finanční operace</t>
  </si>
  <si>
    <t>MP - kafilerní box</t>
  </si>
  <si>
    <t>Celkem veterinární péče</t>
  </si>
  <si>
    <t>Dotace lesní hospodář</t>
  </si>
  <si>
    <t>Lesní hospodářství</t>
  </si>
  <si>
    <t>Pitná voda</t>
  </si>
  <si>
    <t>Opravy a udržování - WC</t>
  </si>
  <si>
    <t>Kanalizace Středolesí</t>
  </si>
  <si>
    <t>Kanalizace a ČOV Valšovice</t>
  </si>
  <si>
    <t>Rozbory vod</t>
  </si>
  <si>
    <t>Opravy a udržování kanalizací</t>
  </si>
  <si>
    <t>Odvádění a čištění odpadních vod a nakl.s kaly</t>
  </si>
  <si>
    <t>Vodní díla - dohoda o pracovní činnosti</t>
  </si>
  <si>
    <t>Opravy a udržování - rybníky</t>
  </si>
  <si>
    <t xml:space="preserve">Opravy a udržování rybníky Ekoltes </t>
  </si>
  <si>
    <t>Biologické rybníky Středolesí a rybníky Hranice</t>
  </si>
  <si>
    <t>Monitoring ochrany ovzduší</t>
  </si>
  <si>
    <t>Odběry vzorků - kontrola kotlů na tuhá paliva</t>
  </si>
  <si>
    <t>Ochrana ovzduší</t>
  </si>
  <si>
    <t>Psí útulek Olomouc</t>
  </si>
  <si>
    <t>Vývoz košů na psí exkrementy</t>
  </si>
  <si>
    <t>Stanice pro záchranu živočichů Bartošovice</t>
  </si>
  <si>
    <t xml:space="preserve">Granty v oblasti životního prostředí </t>
  </si>
  <si>
    <t>Opravy varovného a hlásného systému</t>
  </si>
  <si>
    <t>Protipovodňové systémy - telekomunikace</t>
  </si>
  <si>
    <t>Protipovodňové systémy - nákup služeb</t>
  </si>
  <si>
    <t>Nákup ostatních služeb - limnigraf</t>
  </si>
  <si>
    <t>Protipovodňový systém</t>
  </si>
  <si>
    <t>Ekologická výchova a osvěta</t>
  </si>
  <si>
    <t>Ostatní ekologické záležitosti</t>
  </si>
  <si>
    <t>PROVOZNÍ VÝDAJE CELKEM</t>
  </si>
  <si>
    <t>VÝDAJE</t>
  </si>
  <si>
    <t>PŘÍJMY</t>
  </si>
  <si>
    <t>STŘ</t>
  </si>
  <si>
    <t>Text</t>
  </si>
  <si>
    <t xml:space="preserve">Mezinárodní spolupráce </t>
  </si>
  <si>
    <t>Granty - mezinárodní spolupráce</t>
  </si>
  <si>
    <t>Příspěvky  a granty kultura</t>
  </si>
  <si>
    <t>Televizní vysílání</t>
  </si>
  <si>
    <t>Sportovní zařízení</t>
  </si>
  <si>
    <t>Granty a příspěvky tělovýchova</t>
  </si>
  <si>
    <t>Dotace mimo grantové řízení</t>
  </si>
  <si>
    <t>Granty na kulturní a sportovní zařízení</t>
  </si>
  <si>
    <t>Bazén</t>
  </si>
  <si>
    <t xml:space="preserve">Ostatní záležitosti soc.věcí </t>
  </si>
  <si>
    <t xml:space="preserve">OSPOD, sociální práce </t>
  </si>
  <si>
    <t>Tržnice, ochrana spotřebitelů</t>
  </si>
  <si>
    <t>Poplatek za komunální odpad</t>
  </si>
  <si>
    <t>Sběr a svoz ostatních odpadů</t>
  </si>
  <si>
    <t>Ostatní správa v oblasti krizového řízení</t>
  </si>
  <si>
    <t>Bezpečnost a veřejný pořádek</t>
  </si>
  <si>
    <t>Ostatní záležitosti v dopravě - pokuty</t>
  </si>
  <si>
    <t>Bezpečnost a veřejný pořádek - přestupky</t>
  </si>
  <si>
    <t>Zastupitelstva obcí</t>
  </si>
  <si>
    <t>Činnost místní správy - osobní výdaje</t>
  </si>
  <si>
    <t xml:space="preserve">Převody vlastním fondům v rozpočtech </t>
  </si>
  <si>
    <t>Celkové příjmy z chodu úřadu</t>
  </si>
  <si>
    <t>Poplatky za psa, rybářské a lovecké lístky</t>
  </si>
  <si>
    <t>Vodní díla v zemědělské krajině</t>
  </si>
  <si>
    <t>Protipovodňové opatření</t>
  </si>
  <si>
    <t>Součet výdajů a příjmů dle středisek</t>
  </si>
  <si>
    <t>Financování (zbývá na investice a krytí závazků)</t>
  </si>
  <si>
    <t>skut 1-9</t>
  </si>
  <si>
    <t>plán 1-12</t>
  </si>
  <si>
    <t>Dotace MKZ</t>
  </si>
  <si>
    <t>Ostatní tělovýchovná činnost</t>
  </si>
  <si>
    <t>Výkon pěstounské péče - dotace ÚZ 13010</t>
  </si>
  <si>
    <t>Domov seniorů - dotace</t>
  </si>
  <si>
    <t>Sociálně právní ochrana dětí - dotace ÚZ 13011</t>
  </si>
  <si>
    <t>Sociální práce - dotace ÚZ 13015</t>
  </si>
  <si>
    <t>Bytové hospodářství - Ekoltes</t>
  </si>
  <si>
    <t>Bytové hospodářství - Moravská Brána</t>
  </si>
  <si>
    <t>Nebytové hospodářství - Ekoltes</t>
  </si>
  <si>
    <t>Poplatek za tržní místo</t>
  </si>
  <si>
    <t>Péče o vzhled obcí a veřejnou zeleň</t>
  </si>
  <si>
    <t xml:space="preserve">Sběr a svoz ostatních odpadů </t>
  </si>
  <si>
    <t>Využívání a zneškodňování komun.odpadů</t>
  </si>
  <si>
    <t>Dotace pro JSDH</t>
  </si>
  <si>
    <t>Požární ochrana - dobrovolná část</t>
  </si>
  <si>
    <t>Dotace prevence kriminality</t>
  </si>
  <si>
    <t>Dotace, správní a místní poplatky</t>
  </si>
  <si>
    <t>Ostatní záležitosti základního vzdělání</t>
  </si>
  <si>
    <t>Ochrana památek a péče o kulturní dědictví</t>
  </si>
  <si>
    <t>Ostatní činnosti k ochraně ovzduší</t>
  </si>
  <si>
    <t>Ostatní nakládání s odpady</t>
  </si>
  <si>
    <t>Ochrana životního prostředí</t>
  </si>
  <si>
    <t>Činnost místní správy - Odbor správy majetku</t>
  </si>
  <si>
    <t>Finanční vypořádání minulých let</t>
  </si>
  <si>
    <t>Pojištění funkčně nespecifikované</t>
  </si>
  <si>
    <t>Ostatní činnosti j.n.</t>
  </si>
  <si>
    <t>Správa v lesním hospodářství</t>
  </si>
  <si>
    <t>Odvádění a čištění odpadních vod</t>
  </si>
  <si>
    <t>OSTATNÍ PŘÍJMY</t>
  </si>
  <si>
    <t>Mateřské školy - dotace</t>
  </si>
  <si>
    <t>Základní školy - dotace</t>
  </si>
  <si>
    <t>Divadelní činnost - dotace divadlo Stará střelnice</t>
  </si>
  <si>
    <t>Městská kulturní zařízení - dotace</t>
  </si>
  <si>
    <t>Příspěvky a granty kultura</t>
  </si>
  <si>
    <t>Příspěvky mimo grantové řízení kultura</t>
  </si>
  <si>
    <t>Rozhlas a televize</t>
  </si>
  <si>
    <t>Granty a příspěvky v oblasti soc. zdrav.</t>
  </si>
  <si>
    <t>43xx</t>
  </si>
  <si>
    <t xml:space="preserve">Dotace mimo grant. řízení </t>
  </si>
  <si>
    <t>25,30</t>
  </si>
  <si>
    <t>25,30,50,91</t>
  </si>
  <si>
    <t>Silnice - Ekoltes</t>
  </si>
  <si>
    <t>Chodníky, ostatní komunikace</t>
  </si>
  <si>
    <t>Chodníky, ostatní komunikace - Ekoltes</t>
  </si>
  <si>
    <t>Dopravní obslužnost veřejnými službami</t>
  </si>
  <si>
    <t>Živnostenský úřad</t>
  </si>
  <si>
    <t>Územní plánování, ÚAP</t>
  </si>
  <si>
    <t>Mobiliář</t>
  </si>
  <si>
    <t xml:space="preserve">Požární ochrana </t>
  </si>
  <si>
    <t>Požární ochrana - dotace</t>
  </si>
  <si>
    <t>Bezpečnost a veřejný pořádek - dotace</t>
  </si>
  <si>
    <t xml:space="preserve"> 01</t>
  </si>
  <si>
    <t xml:space="preserve"> 02</t>
  </si>
  <si>
    <t xml:space="preserve"> 03</t>
  </si>
  <si>
    <t>04</t>
  </si>
  <si>
    <t>05</t>
  </si>
  <si>
    <t>06</t>
  </si>
  <si>
    <t>07</t>
  </si>
  <si>
    <t>08</t>
  </si>
  <si>
    <t>Volby</t>
  </si>
  <si>
    <t>Chod úřadu - OSM</t>
  </si>
  <si>
    <t>Chod úřadu - OVV</t>
  </si>
  <si>
    <t>Chod úřadu - IT</t>
  </si>
  <si>
    <t>Chod úřadu - sociální fond</t>
  </si>
  <si>
    <t xml:space="preserve">Chod úřadu - právní oddělení </t>
  </si>
  <si>
    <t>Ozdrav.hosp.zvířat,pol.a spec.plod.a svl.vet.péče</t>
  </si>
  <si>
    <t>Kafilerní box</t>
  </si>
  <si>
    <t>Odborný lesní hospodář</t>
  </si>
  <si>
    <t>Protierozní, protilavinová a protipožární ochrana</t>
  </si>
  <si>
    <t>Granty památková péče</t>
  </si>
  <si>
    <t>Dotace smluvní opakované tělovýchova</t>
  </si>
  <si>
    <t>Dotace mimo grant. řízení tělovýchova</t>
  </si>
  <si>
    <t>Azylové domy</t>
  </si>
  <si>
    <t>Ostatní záležitosti soc.věcí a politiky zaměstnan.</t>
  </si>
  <si>
    <t>ORM příprava akcí, poradenství</t>
  </si>
  <si>
    <t>9200000000000</t>
  </si>
  <si>
    <t>Odbor investic</t>
  </si>
  <si>
    <t xml:space="preserve">Nebytové hospodářství </t>
  </si>
  <si>
    <t>Činnost místní správy - Odbor vnitřních věcí</t>
  </si>
  <si>
    <t>Činnost místní správy Finanční odbor</t>
  </si>
  <si>
    <t>Udržitelnost monitorovací stanice kvality ovzduší</t>
  </si>
  <si>
    <t>Ochranné pomůcky a materiál</t>
  </si>
  <si>
    <t>Opravy a udržování - studny</t>
  </si>
  <si>
    <t>81000000000xx</t>
  </si>
  <si>
    <t>Provoz vozíku a čerpadel Kropáčova</t>
  </si>
  <si>
    <t>Služby elektronických komunikací</t>
  </si>
  <si>
    <t>ENSYTRA, s.r.o. (EnergyBroker)</t>
  </si>
  <si>
    <t xml:space="preserve">Kniha Autobiografické spisy J.H.A, Gallaš </t>
  </si>
  <si>
    <t xml:space="preserve">Vstupné Plovárna pro členy klubu </t>
  </si>
  <si>
    <t xml:space="preserve">Služby - doprava na akce klubu </t>
  </si>
  <si>
    <t xml:space="preserve">Příprava smart projektů </t>
  </si>
  <si>
    <t xml:space="preserve">Výdaje na provoz MHD </t>
  </si>
  <si>
    <t xml:space="preserve">Výdaje - bezplatná MHD </t>
  </si>
  <si>
    <t xml:space="preserve">Výdaje - dopravní obslužnost - příměstská doprava </t>
  </si>
  <si>
    <t>Dotace HRA, z.s. na akci Pokoř své Hranice</t>
  </si>
  <si>
    <t>Rozbory vod studny, pasporty studní</t>
  </si>
  <si>
    <t>Veřejnosprávní smlouvy (přestupky)</t>
  </si>
  <si>
    <t>Příprava investičních akcí</t>
  </si>
  <si>
    <t>Fond obnovy kanalizace - Velká 2016-2020</t>
  </si>
  <si>
    <t>Granty a příspěvky kultura</t>
  </si>
  <si>
    <t>Výkon pěstounské péče</t>
  </si>
  <si>
    <t>Sociální pomoc osobám v hmotné nouzi - Charita</t>
  </si>
  <si>
    <t>Chodníky</t>
  </si>
  <si>
    <t>OPRŘM příprava projektů, dotací</t>
  </si>
  <si>
    <t>Pojištění</t>
  </si>
  <si>
    <t>Neinv.transfery veřejným rozpočtům - Mikroregion</t>
  </si>
  <si>
    <t xml:space="preserve">Lesy </t>
  </si>
  <si>
    <t xml:space="preserve">Místní a správní poplatky </t>
  </si>
  <si>
    <t>Virtuální privátní síť pro správní činnosti</t>
  </si>
  <si>
    <t>Pokročilá segmentace sítě</t>
  </si>
  <si>
    <t>Odvádění a čištění odpadních vod a nakl. s kaly</t>
  </si>
  <si>
    <t xml:space="preserve">Dary </t>
  </si>
  <si>
    <t>Předplatné Hranický deník pro kronikáře</t>
  </si>
  <si>
    <t>Běžné opravy a udržování</t>
  </si>
  <si>
    <t>Údržba veřejné zeleně - dohoda o provedení práce</t>
  </si>
  <si>
    <t>Údržba parku Čs. Legií</t>
  </si>
  <si>
    <t>Vstup do akciové společnosti</t>
  </si>
  <si>
    <t>Licence SW radary</t>
  </si>
  <si>
    <t>Pohoštění ZM, RM, výbory, komise</t>
  </si>
  <si>
    <t>Údržba bytového fondu - velké opravy</t>
  </si>
  <si>
    <t>Ostatní osobní výdaje - DPČ, DPP</t>
  </si>
  <si>
    <t xml:space="preserve">Dotace MŠ </t>
  </si>
  <si>
    <t xml:space="preserve">Dotace ZŠ </t>
  </si>
  <si>
    <t>Granty a příspěvky životní prostředí</t>
  </si>
  <si>
    <t>Sociální prevence</t>
  </si>
  <si>
    <t>Požární ochrana</t>
  </si>
  <si>
    <t>Přijmy z pronájmu ost. nemovit. Ekoltes</t>
  </si>
  <si>
    <t>Příjmy za zkoušky řidičské oprávnění</t>
  </si>
  <si>
    <t>Daň z příjmů fyzických osob ze záv.čin.</t>
  </si>
  <si>
    <t>Služby - destinanční management Hranicko - HRA</t>
  </si>
  <si>
    <t>Dotace smluvní opakované Elim</t>
  </si>
  <si>
    <t xml:space="preserve">Odvod loterií a podobných her </t>
  </si>
  <si>
    <t>Pojistné na sociální zabezpčení</t>
  </si>
  <si>
    <t xml:space="preserve">Pojistné na zdravotní pojištění </t>
  </si>
  <si>
    <t>Platy zaměstnanců úřadu</t>
  </si>
  <si>
    <t xml:space="preserve">Platy </t>
  </si>
  <si>
    <t>Cestovné - účast na veletrhu Regiontour Brno</t>
  </si>
  <si>
    <t>Dotace - granty zahraniční spolupráce</t>
  </si>
  <si>
    <t>Služby - inzerce, služby při akcích</t>
  </si>
  <si>
    <t>Opravy a udržování, příp. PD zapsaných památek.</t>
  </si>
  <si>
    <t xml:space="preserve">Kotlíková dotace -příspěvek ve výši 7% </t>
  </si>
  <si>
    <t>DHDM - kancelářské potřeby, nábytek, techn. vybavení</t>
  </si>
  <si>
    <t xml:space="preserve">Materiál při akci pro děti ze soc.slabých rodin </t>
  </si>
  <si>
    <t>Cukrovinky a upom. přeměty pro děti ze soc.sl.rodin</t>
  </si>
  <si>
    <t>Dotace - příspěvky na celoroční činnost zdrav. sociální</t>
  </si>
  <si>
    <t>Kronikář města - DPČ</t>
  </si>
  <si>
    <t>Vernisáže a výstavy, akcí OŠKT - DPP</t>
  </si>
  <si>
    <t xml:space="preserve">Upomínkové předměty - kalendář </t>
  </si>
  <si>
    <t xml:space="preserve">Správce veřejněpřístupných hřišť -  DPČ </t>
  </si>
  <si>
    <t>Grafické zpracovní zápisů do zlaté knihy - DPP</t>
  </si>
  <si>
    <t>Nákup materiálu</t>
  </si>
  <si>
    <t>Studená voda  - kašna, pítka</t>
  </si>
  <si>
    <t xml:space="preserve">Ostatní nákupy </t>
  </si>
  <si>
    <t>Osadní výbor Drahotuše</t>
  </si>
  <si>
    <t>Osadní výbor Lhotka</t>
  </si>
  <si>
    <t>Osadní výbor Rybáře</t>
  </si>
  <si>
    <t>Osadní výbor Slavíč</t>
  </si>
  <si>
    <t>Osadní výbor Velká</t>
  </si>
  <si>
    <t xml:space="preserve">Osadní výbor Středolesí </t>
  </si>
  <si>
    <t>Osadní výbor Uhřínov</t>
  </si>
  <si>
    <t>Osadní výbor Valšovice</t>
  </si>
  <si>
    <t xml:space="preserve">Doprava </t>
  </si>
  <si>
    <t>Granty zahraniční spolupráce</t>
  </si>
  <si>
    <t>Ostatní sdělovací prostředky</t>
  </si>
  <si>
    <t>OI - příprava investic</t>
  </si>
  <si>
    <t>OPRŘM - příprava dotačních projektů</t>
  </si>
  <si>
    <t>Cestovní ruch a zahraniční spolupráce</t>
  </si>
  <si>
    <t>Kulturní památky místní</t>
  </si>
  <si>
    <t>Celkem chodníky</t>
  </si>
  <si>
    <t>Využívání a zneškodňování nebezp.odpadů</t>
  </si>
  <si>
    <t>Chod úřadu Odbor správy majetku</t>
  </si>
  <si>
    <t>Chod úřadu Odbor vnitřních věcí</t>
  </si>
  <si>
    <t>Pojištění celkem</t>
  </si>
  <si>
    <t xml:space="preserve">Odvádění a čištění odpadních vod </t>
  </si>
  <si>
    <t>Ostatní finanční operace - daně, poplatky</t>
  </si>
  <si>
    <r>
      <t xml:space="preserve">4.3.  PŘÍJMY dle odd.§ s historií </t>
    </r>
    <r>
      <rPr>
        <sz val="10"/>
        <rFont val="Arial"/>
        <family val="2"/>
        <charset val="238"/>
      </rPr>
      <t>(v tis. Kč)</t>
    </r>
  </si>
  <si>
    <r>
      <t xml:space="preserve">4.4. VÝDAJE s historií  </t>
    </r>
    <r>
      <rPr>
        <sz val="10"/>
        <rFont val="Arial"/>
        <family val="2"/>
        <charset val="238"/>
      </rPr>
      <t xml:space="preserve">(v tis. Kč) </t>
    </r>
  </si>
  <si>
    <t xml:space="preserve">Občerstvení pro sportovce a hosty </t>
  </si>
  <si>
    <t>Upomínkové předměty nominovaným sportovcům</t>
  </si>
  <si>
    <t>1100000000035</t>
  </si>
  <si>
    <t>Odměny zastupitelů</t>
  </si>
  <si>
    <t xml:space="preserve">Naýšení odměnpro zastupitele dle nařízení vlády </t>
  </si>
  <si>
    <t>SR 2020</t>
  </si>
  <si>
    <t>Veterinární péče</t>
  </si>
  <si>
    <t>Mobilní WC</t>
  </si>
  <si>
    <t>Kanalizace Velká, Pod Hůrkou</t>
  </si>
  <si>
    <t>návrh 2021</t>
  </si>
  <si>
    <t>ZM 12</t>
  </si>
  <si>
    <t>Hřbitov</t>
  </si>
  <si>
    <t>ZM 14</t>
  </si>
  <si>
    <t>Smlouva o spolupráci na úpravu toku Bečva</t>
  </si>
  <si>
    <t>ZM 16</t>
  </si>
  <si>
    <t>ZM 15</t>
  </si>
  <si>
    <t>BRKO - rozložitelný odpad komposty</t>
  </si>
  <si>
    <t>Odpady - kontejnery</t>
  </si>
  <si>
    <t>ZM 17</t>
  </si>
  <si>
    <t>PD Revitalizace letního kina</t>
  </si>
  <si>
    <t>Úprava náměstí TGM</t>
  </si>
  <si>
    <t xml:space="preserve">ZM </t>
  </si>
  <si>
    <t>usn.</t>
  </si>
  <si>
    <t>Návratná výpomoc ZŠ Šromotovo - předfinanc. dotace</t>
  </si>
  <si>
    <t>Přijmy z pronájmu ost. Nemovitostí</t>
  </si>
  <si>
    <t xml:space="preserve">Parkoviště – parkovací systém </t>
  </si>
  <si>
    <t>Občerstvení prac. skupina cestovního ruchu</t>
  </si>
  <si>
    <t>Služby - tvorba videí, přenosy</t>
  </si>
  <si>
    <t>Občerstvení hostů z partnerských měst</t>
  </si>
  <si>
    <t>Dotace - granty oprav a obnovy v oblasti pam. péče</t>
  </si>
  <si>
    <t>Opravy a udržování místních památek</t>
  </si>
  <si>
    <t>Výroba a odbavení hranického televiz. Zpravod.</t>
  </si>
  <si>
    <t>Facebook</t>
  </si>
  <si>
    <t>Grafika, ozvučení, honoráře, grafika kalendáře</t>
  </si>
  <si>
    <t>Údržba závěsn. systému v galerii severní křídlo</t>
  </si>
  <si>
    <t>Občerstvení -  vernisáže výstav, akce OŠKT</t>
  </si>
  <si>
    <t>Dotisk knihy Město Hranice a jeho památky</t>
  </si>
  <si>
    <t>Materiál - pam. listy občánkům, seniorům, matur.</t>
  </si>
  <si>
    <t>Občerstvení -  akce obč. záležitostí, Cena města</t>
  </si>
  <si>
    <t>Dary - dárkové balíčky pro jubilanty, zlaté svatby</t>
  </si>
  <si>
    <t>Opravy a údržování veřejněpřístup. hřišť  Ekoltes</t>
  </si>
  <si>
    <t>Osobní výdaje při akci Sportovec roku</t>
  </si>
  <si>
    <t>Služby - přípr. dvorany, technika, ozvučení, honoráře</t>
  </si>
  <si>
    <t>Dotace - granty oprav a investic kult. a sport. zaříz.</t>
  </si>
  <si>
    <t xml:space="preserve">Dotace SK Petanque na provoz areálu Valšovice </t>
  </si>
  <si>
    <t>DHDM - kancelářské potřeby, nábytek, techn. vyb.</t>
  </si>
  <si>
    <t xml:space="preserve">Rezerva na příspěvek v případě nižší dotace </t>
  </si>
  <si>
    <t>Fondy oprav SVJ</t>
  </si>
  <si>
    <t>Tajemná dáma - provoz soc. zařízení</t>
  </si>
  <si>
    <t>Nákup služeb</t>
  </si>
  <si>
    <t>Externí specialisté a právní služby</t>
  </si>
  <si>
    <r>
      <t>Mobilní aplikace Naše Hranicko,</t>
    </r>
    <r>
      <rPr>
        <strike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DejTip</t>
    </r>
  </si>
  <si>
    <t>Odstraňování zeleně z městských hradeb a přilehlých pozemků</t>
  </si>
  <si>
    <t>označení popelnic na svoz směsného komunálního odpadu QR kódy</t>
  </si>
  <si>
    <t>Navýšení platů  v roce 2021</t>
  </si>
  <si>
    <t>Deratizace</t>
  </si>
  <si>
    <t>Odchyt holubů</t>
  </si>
  <si>
    <t xml:space="preserve">Příspěvky v oblasti životního prostředí </t>
  </si>
  <si>
    <r>
      <t xml:space="preserve">2.  INVESTICE A JEDNORÁZOVÉ AKCE </t>
    </r>
    <r>
      <rPr>
        <sz val="10"/>
        <rFont val="Arial"/>
        <family val="2"/>
        <charset val="238"/>
      </rPr>
      <t xml:space="preserve">  (v Kč)</t>
    </r>
  </si>
  <si>
    <t>Regenerace panelového sídliště Struhlovsko</t>
  </si>
  <si>
    <t>Cyklověž</t>
  </si>
  <si>
    <t>ZM 18</t>
  </si>
  <si>
    <t>Vybudování květnatých pásů s výsadbou dřevin</t>
  </si>
  <si>
    <t>Ostatní příjmy  -  dotace</t>
  </si>
  <si>
    <t>Místní a správní poplatky (pes, rybářské a lov. lístky)</t>
  </si>
  <si>
    <t>Azylové domy - Elim</t>
  </si>
  <si>
    <t xml:space="preserve">Granty a příspěvky v oblasti sociální a zdravotní </t>
  </si>
  <si>
    <t>Příprava akcí, poradenství Odbor rozvoje města</t>
  </si>
  <si>
    <t>Chod úřadu IT oddělení</t>
  </si>
  <si>
    <t>Příprava investic Odbor investiční</t>
  </si>
  <si>
    <t>Příprava projektů, dotací Odd. podpory řízení města</t>
  </si>
  <si>
    <t>Příjmy z odvodů a poplatků, výkon státní správy</t>
  </si>
  <si>
    <t>ŠJ 1. máje - odvod</t>
  </si>
  <si>
    <t>skut 2019</t>
  </si>
  <si>
    <t>UR 2020</t>
  </si>
  <si>
    <t>Příspěvky mimo grantové řízení památky</t>
  </si>
  <si>
    <t xml:space="preserve">Předfinancování dotací </t>
  </si>
  <si>
    <t>35xx</t>
  </si>
  <si>
    <t>Domov seniorů - dotace ÚZ  13305, 13351</t>
  </si>
  <si>
    <t>Chod úřadu - krize</t>
  </si>
  <si>
    <t>Osadní výbory</t>
  </si>
  <si>
    <t>Výdaje z finančních operací</t>
  </si>
  <si>
    <t>Příjmy  z finančních operací</t>
  </si>
  <si>
    <t>Doprava - pokuty, náklady říeźení</t>
  </si>
  <si>
    <t>Daně</t>
  </si>
  <si>
    <t>Dům dětí a mládeže - dotace</t>
  </si>
  <si>
    <t>Program regenerace MPZ</t>
  </si>
  <si>
    <t>Podpora terénní práce - dotace ÚZ 04428</t>
  </si>
  <si>
    <t>Živnostenský úřad, Stavební úřad</t>
  </si>
  <si>
    <t>Nakládání s odpady</t>
  </si>
  <si>
    <t>Ochrana přírody a krajiny</t>
  </si>
  <si>
    <t>Poplatky, odovody</t>
  </si>
  <si>
    <t>Sankční platby zemědělství</t>
  </si>
  <si>
    <t>Příspěvky mimo grant. řízení - památky</t>
  </si>
  <si>
    <t>Příspěvky smluvní opakované - Charita</t>
  </si>
  <si>
    <t>Podpora terénní práce - dotace 04428</t>
  </si>
  <si>
    <t>Podpora terénní práce podíl na dotaci</t>
  </si>
  <si>
    <t>Dotace mimo grant. řízení - požární ochrana</t>
  </si>
  <si>
    <t xml:space="preserve">Hradítko Drahotušský náhon </t>
  </si>
  <si>
    <t>Údržba Drahotušského náhonu</t>
  </si>
  <si>
    <t>Opravy a udržování - kašna, pítka</t>
  </si>
  <si>
    <t>Lesní hospodářské osnovy</t>
  </si>
  <si>
    <t>Transfery, dotace</t>
  </si>
  <si>
    <t>Polytechnické vzdělávání</t>
  </si>
  <si>
    <r>
      <t xml:space="preserve">1. PROVOZNÍ PŘÍJMY A VÝDAJE dle středisek    </t>
    </r>
    <r>
      <rPr>
        <sz val="10"/>
        <rFont val="Arial"/>
        <family val="2"/>
        <charset val="238"/>
      </rPr>
      <t>(v Kč)</t>
    </r>
  </si>
  <si>
    <t>Financování (zůstatek na účtech)</t>
  </si>
  <si>
    <t>Investiční a jednorázové příjmy a výdaje celkem</t>
  </si>
  <si>
    <r>
      <t xml:space="preserve">3. STŘEDNĚDOBÝ VÝHLED ROZPOČTU na období 2022 - 2023 </t>
    </r>
    <r>
      <rPr>
        <sz val="10"/>
        <rFont val="Arial"/>
        <family val="2"/>
        <charset val="238"/>
      </rPr>
      <t>(v Kč)</t>
    </r>
  </si>
  <si>
    <t xml:space="preserve">Sociální pomoc osobám v hmotné nouzi </t>
  </si>
  <si>
    <t>Revitalizace nábřeží ul. Kropáčova PD</t>
  </si>
  <si>
    <t>Informační centrum budova ČD Teplice PD</t>
  </si>
  <si>
    <t>Cyklostezka Bečva Černotín, Ústí - investiční příspěvek</t>
  </si>
  <si>
    <t xml:space="preserve">Dopravní automobil SDH Uhřínov </t>
  </si>
  <si>
    <t>č.ř.</t>
  </si>
  <si>
    <r>
      <t xml:space="preserve">4.2. VÝDAJE dle položek </t>
    </r>
    <r>
      <rPr>
        <sz val="12"/>
        <color theme="1"/>
        <rFont val="Arial"/>
        <family val="2"/>
        <charset val="238"/>
      </rPr>
      <t>(v Kč)</t>
    </r>
  </si>
  <si>
    <r>
      <t xml:space="preserve">4.1.  PŘÍJMY dle položek </t>
    </r>
    <r>
      <rPr>
        <sz val="12"/>
        <color theme="1"/>
        <rFont val="Arial"/>
        <family val="2"/>
        <charset val="238"/>
      </rPr>
      <t>(v Kč)</t>
    </r>
  </si>
  <si>
    <t>Platby daní a poplatků SR (např. DPH z nájmů)</t>
  </si>
  <si>
    <t>Kanalizace Valšovice Středolesí a provozně souvis.</t>
  </si>
  <si>
    <t>Kanalizace Velká, Pod Hůrkou - dle smlouvy</t>
  </si>
  <si>
    <t>Příprava akcí, poradenství ORM</t>
  </si>
  <si>
    <t>Příprava projektů, dotací OPRŘM</t>
  </si>
  <si>
    <t>Příprava investic OI</t>
  </si>
  <si>
    <t>Chod úřadu OSM</t>
  </si>
  <si>
    <t>Chod úřadu 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</si>
</sst>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-;[Red]#,##0.00\-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b/>
      <u/>
      <sz val="10"/>
      <color rgb="FF000080"/>
      <name val="Arial"/>
      <family val="2"/>
    </font>
    <font>
      <u/>
      <sz val="10"/>
      <color rgb="FF00008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u/>
      <sz val="10"/>
      <color rgb="FF000080"/>
      <name val="Arial"/>
      <family val="2"/>
      <charset val="238"/>
    </font>
    <font>
      <b/>
      <sz val="12"/>
      <name val="Arial"/>
      <family val="2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70C0"/>
      <name val="Arial"/>
      <family val="2"/>
      <charset val="238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color rgb="FF0070C0"/>
      <name val="Calibri"/>
      <family val="2"/>
      <charset val="238"/>
      <scheme val="minor"/>
    </font>
    <font>
      <b/>
      <sz val="10"/>
      <color rgb="FF000080"/>
      <name val="Arial"/>
      <family val="2"/>
    </font>
    <font>
      <sz val="10"/>
      <color rgb="FF0070C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13" fillId="0" borderId="0" xfId="0" applyFont="1"/>
    <xf numFmtId="0" fontId="14" fillId="0" borderId="0" xfId="0" applyFont="1"/>
    <xf numFmtId="0" fontId="9" fillId="4" borderId="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3" fontId="9" fillId="4" borderId="2" xfId="0" applyNumberFormat="1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left" vertical="center"/>
    </xf>
    <xf numFmtId="3" fontId="11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Alignment="1" applyProtection="1">
      <alignment horizontal="right" vertical="center"/>
    </xf>
    <xf numFmtId="3" fontId="1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Alignment="1" applyProtection="1">
      <alignment horizontal="right" vertical="center"/>
    </xf>
    <xf numFmtId="3" fontId="19" fillId="2" borderId="0" xfId="0" applyNumberFormat="1" applyFont="1" applyFill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2" borderId="6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3" fontId="18" fillId="0" borderId="7" xfId="0" applyNumberFormat="1" applyFont="1" applyBorder="1" applyAlignment="1" applyProtection="1">
      <alignment horizontal="right" vertical="center"/>
    </xf>
    <xf numFmtId="3" fontId="18" fillId="2" borderId="7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3" fontId="21" fillId="4" borderId="2" xfId="0" applyNumberFormat="1" applyFont="1" applyFill="1" applyBorder="1" applyAlignment="1" applyProtection="1">
      <alignment horizontal="right" vertical="center"/>
    </xf>
    <xf numFmtId="3" fontId="21" fillId="4" borderId="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/>
    </xf>
    <xf numFmtId="49" fontId="18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center"/>
    </xf>
    <xf numFmtId="3" fontId="21" fillId="2" borderId="14" xfId="0" applyNumberFormat="1" applyFont="1" applyFill="1" applyBorder="1" applyAlignment="1">
      <alignment horizontal="right" vertical="center"/>
    </xf>
    <xf numFmtId="3" fontId="9" fillId="4" borderId="2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 applyProtection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3" fontId="11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16" fillId="2" borderId="0" xfId="0" applyNumberFormat="1" applyFont="1" applyFill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3" fontId="11" fillId="0" borderId="9" xfId="0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3" fontId="9" fillId="2" borderId="9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right" vertical="center"/>
    </xf>
    <xf numFmtId="3" fontId="17" fillId="2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3" fontId="9" fillId="4" borderId="11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right" vertical="center"/>
    </xf>
    <xf numFmtId="3" fontId="11" fillId="2" borderId="15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horizontal="right" vertical="center"/>
    </xf>
    <xf numFmtId="3" fontId="11" fillId="2" borderId="1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9" fillId="4" borderId="11" xfId="0" applyNumberFormat="1" applyFont="1" applyFill="1" applyBorder="1" applyAlignment="1">
      <alignment horizontal="right" vertical="center" wrapText="1"/>
    </xf>
    <xf numFmtId="3" fontId="11" fillId="2" borderId="1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1" fontId="11" fillId="0" borderId="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2" borderId="0" xfId="0" applyFill="1"/>
    <xf numFmtId="0" fontId="8" fillId="2" borderId="0" xfId="0" applyFont="1" applyFill="1"/>
    <xf numFmtId="3" fontId="8" fillId="0" borderId="0" xfId="0" applyNumberFormat="1" applyFont="1"/>
    <xf numFmtId="0" fontId="11" fillId="0" borderId="4" xfId="0" applyFont="1" applyBorder="1" applyAlignment="1">
      <alignment vertical="center" wrapText="1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5" fillId="4" borderId="2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0" fontId="28" fillId="2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" fontId="10" fillId="0" borderId="6" xfId="0" applyNumberFormat="1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3" fontId="10" fillId="2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3" fontId="31" fillId="4" borderId="2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32" fillId="0" borderId="4" xfId="0" applyNumberFormat="1" applyFont="1" applyBorder="1" applyAlignment="1" applyProtection="1">
      <alignment horizontal="right" vertical="center"/>
    </xf>
    <xf numFmtId="3" fontId="32" fillId="0" borderId="6" xfId="0" applyNumberFormat="1" applyFont="1" applyBorder="1" applyAlignment="1" applyProtection="1">
      <alignment horizontal="right" vertical="center"/>
    </xf>
    <xf numFmtId="3" fontId="33" fillId="2" borderId="14" xfId="0" applyNumberFormat="1" applyFont="1" applyFill="1" applyBorder="1" applyAlignment="1" applyProtection="1">
      <alignment horizontal="right" vertical="center"/>
    </xf>
    <xf numFmtId="3" fontId="34" fillId="2" borderId="9" xfId="0" applyNumberFormat="1" applyFont="1" applyFill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3" fontId="35" fillId="0" borderId="0" xfId="0" applyNumberFormat="1" applyFont="1" applyAlignment="1" applyProtection="1">
      <alignment horizontal="right" vertical="center"/>
    </xf>
    <xf numFmtId="3" fontId="36" fillId="0" borderId="0" xfId="0" applyNumberFormat="1" applyFont="1" applyAlignment="1" applyProtection="1">
      <alignment horizontal="right" vertical="center"/>
    </xf>
    <xf numFmtId="3" fontId="32" fillId="0" borderId="0" xfId="0" applyNumberFormat="1" applyFont="1" applyAlignment="1" applyProtection="1">
      <alignment horizontal="right" vertical="center"/>
    </xf>
    <xf numFmtId="3" fontId="37" fillId="0" borderId="0" xfId="0" applyNumberFormat="1" applyFont="1" applyAlignment="1" applyProtection="1">
      <alignment horizontal="right" vertical="center"/>
    </xf>
    <xf numFmtId="1" fontId="38" fillId="0" borderId="0" xfId="0" applyNumberFormat="1" applyFont="1" applyAlignment="1" applyProtection="1">
      <alignment horizontal="right" vertical="center"/>
    </xf>
    <xf numFmtId="3" fontId="18" fillId="2" borderId="6" xfId="0" applyNumberFormat="1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43" fontId="8" fillId="0" borderId="0" xfId="2" applyFont="1" applyAlignment="1">
      <alignment vertical="center"/>
    </xf>
    <xf numFmtId="3" fontId="9" fillId="4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3" fontId="39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 applyProtection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2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5" fillId="4" borderId="3" xfId="0" applyNumberFormat="1" applyFont="1" applyFill="1" applyBorder="1" applyAlignment="1">
      <alignment horizontal="right" vertical="center"/>
    </xf>
    <xf numFmtId="3" fontId="31" fillId="4" borderId="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zoomScaleNormal="100" workbookViewId="0">
      <selection activeCell="G82" sqref="G82"/>
    </sheetView>
  </sheetViews>
  <sheetFormatPr defaultColWidth="9.140625" defaultRowHeight="12.75" customHeight="1" x14ac:dyDescent="0.25"/>
  <cols>
    <col min="1" max="1" width="4.140625" style="409" customWidth="1"/>
    <col min="2" max="2" width="3.5703125" style="13" customWidth="1"/>
    <col min="3" max="3" width="5.5703125" style="13" bestFit="1" customWidth="1"/>
    <col min="4" max="4" width="45.42578125" style="13" bestFit="1" customWidth="1"/>
    <col min="5" max="6" width="11.140625" style="140" bestFit="1" customWidth="1"/>
    <col min="7" max="7" width="9.85546875" bestFit="1" customWidth="1"/>
    <col min="8" max="8" width="10" bestFit="1" customWidth="1"/>
    <col min="9" max="9" width="9.85546875" bestFit="1" customWidth="1"/>
    <col min="13" max="16384" width="9.140625" style="13"/>
  </cols>
  <sheetData>
    <row r="1" spans="1:6" s="96" customFormat="1" ht="12.6" customHeight="1" x14ac:dyDescent="0.25">
      <c r="A1" s="408"/>
      <c r="B1" s="290" t="s">
        <v>847</v>
      </c>
      <c r="C1" s="163"/>
      <c r="D1" s="164"/>
      <c r="E1" s="249"/>
      <c r="F1" s="249"/>
    </row>
    <row r="2" spans="1:6" ht="9.75" customHeight="1" x14ac:dyDescent="0.25">
      <c r="B2" s="428"/>
      <c r="C2" s="428"/>
      <c r="D2" s="428"/>
    </row>
    <row r="3" spans="1:6" s="97" customFormat="1" ht="12.6" customHeight="1" x14ac:dyDescent="0.2">
      <c r="A3" s="410" t="s">
        <v>856</v>
      </c>
      <c r="B3" s="104" t="s">
        <v>535</v>
      </c>
      <c r="C3" s="103" t="s">
        <v>2</v>
      </c>
      <c r="D3" s="104" t="s">
        <v>536</v>
      </c>
      <c r="E3" s="366" t="s">
        <v>534</v>
      </c>
      <c r="F3" s="366" t="s">
        <v>533</v>
      </c>
    </row>
    <row r="4" spans="1:6" ht="12.6" customHeight="1" x14ac:dyDescent="0.25">
      <c r="A4" s="409">
        <v>1</v>
      </c>
      <c r="B4" s="105">
        <v>1</v>
      </c>
      <c r="C4" s="105">
        <v>2143</v>
      </c>
      <c r="D4" s="112" t="s">
        <v>86</v>
      </c>
      <c r="E4" s="139">
        <v>0</v>
      </c>
      <c r="F4" s="106">
        <f>'4.2.Výdaje dle položek'!H11</f>
        <v>525000</v>
      </c>
    </row>
    <row r="5" spans="1:6" ht="12.6" customHeight="1" x14ac:dyDescent="0.25">
      <c r="A5" s="409">
        <v>2</v>
      </c>
      <c r="B5" s="107">
        <v>1</v>
      </c>
      <c r="C5" s="107">
        <v>6223</v>
      </c>
      <c r="D5" s="101" t="s">
        <v>537</v>
      </c>
      <c r="E5" s="155">
        <v>0</v>
      </c>
      <c r="F5" s="108">
        <f>'4.2.Výdaje dle položek'!H17</f>
        <v>85000</v>
      </c>
    </row>
    <row r="6" spans="1:6" ht="12.6" customHeight="1" thickBot="1" x14ac:dyDescent="0.3">
      <c r="A6" s="409">
        <v>3</v>
      </c>
      <c r="B6" s="121">
        <v>1</v>
      </c>
      <c r="C6" s="121">
        <v>6223</v>
      </c>
      <c r="D6" s="136" t="s">
        <v>538</v>
      </c>
      <c r="E6" s="158">
        <v>0</v>
      </c>
      <c r="F6" s="119">
        <f>'4.2.Výdaje dle položek'!H19</f>
        <v>0</v>
      </c>
    </row>
    <row r="7" spans="1:6" ht="12.6" customHeight="1" thickBot="1" x14ac:dyDescent="0.3">
      <c r="A7" s="409">
        <v>4</v>
      </c>
      <c r="B7" s="113">
        <v>1</v>
      </c>
      <c r="C7" s="102"/>
      <c r="D7" s="98" t="s">
        <v>5</v>
      </c>
      <c r="E7" s="137">
        <v>0</v>
      </c>
      <c r="F7" s="111">
        <f>SUM(F4:F6)</f>
        <v>610000</v>
      </c>
    </row>
    <row r="8" spans="1:6" ht="12.6" customHeight="1" x14ac:dyDescent="0.25">
      <c r="A8" s="409">
        <v>5</v>
      </c>
      <c r="B8" s="105">
        <v>2</v>
      </c>
      <c r="C8" s="105">
        <v>3111</v>
      </c>
      <c r="D8" s="112" t="s">
        <v>6</v>
      </c>
      <c r="E8" s="139">
        <f>'4.1.Příjmy dle položek'!H6</f>
        <v>14000</v>
      </c>
      <c r="F8" s="106">
        <f>'4.2.Výdaje dle položek'!H27</f>
        <v>3130000</v>
      </c>
    </row>
    <row r="9" spans="1:6" ht="12.6" customHeight="1" x14ac:dyDescent="0.25">
      <c r="A9" s="409">
        <v>6</v>
      </c>
      <c r="B9" s="107">
        <v>2</v>
      </c>
      <c r="C9" s="107">
        <v>3113</v>
      </c>
      <c r="D9" s="101" t="s">
        <v>7</v>
      </c>
      <c r="E9" s="155">
        <f>'4.1.Příjmy dle položek'!H7</f>
        <v>14000</v>
      </c>
      <c r="F9" s="108">
        <f>'4.2.Výdaje dle položek'!H34</f>
        <v>15130000</v>
      </c>
    </row>
    <row r="10" spans="1:6" ht="12.6" customHeight="1" x14ac:dyDescent="0.25">
      <c r="A10" s="409">
        <v>7</v>
      </c>
      <c r="B10" s="107">
        <v>2</v>
      </c>
      <c r="C10" s="107">
        <v>3141</v>
      </c>
      <c r="D10" s="101" t="s">
        <v>119</v>
      </c>
      <c r="E10" s="155">
        <v>0</v>
      </c>
      <c r="F10" s="108">
        <f>'4.2.Výdaje dle položek'!H36</f>
        <v>1210000</v>
      </c>
    </row>
    <row r="11" spans="1:6" ht="12.6" customHeight="1" x14ac:dyDescent="0.25">
      <c r="A11" s="409">
        <v>8</v>
      </c>
      <c r="B11" s="107">
        <v>2</v>
      </c>
      <c r="C11" s="107">
        <v>3231</v>
      </c>
      <c r="D11" s="101" t="s">
        <v>122</v>
      </c>
      <c r="E11" s="155">
        <f>'4.1.Příjmy dle položek'!H8</f>
        <v>169000</v>
      </c>
      <c r="F11" s="108">
        <f>'4.2.Výdaje dle položek'!H38</f>
        <v>0</v>
      </c>
    </row>
    <row r="12" spans="1:6" ht="12.6" customHeight="1" x14ac:dyDescent="0.25">
      <c r="A12" s="409">
        <v>9</v>
      </c>
      <c r="B12" s="121">
        <v>2</v>
      </c>
      <c r="C12" s="121">
        <v>3392</v>
      </c>
      <c r="D12" s="136" t="s">
        <v>125</v>
      </c>
      <c r="E12" s="158">
        <v>0</v>
      </c>
      <c r="F12" s="119">
        <f>'4.2.Výdaje dle položek'!H40</f>
        <v>0</v>
      </c>
    </row>
    <row r="13" spans="1:6" ht="12.6" customHeight="1" thickBot="1" x14ac:dyDescent="0.3">
      <c r="A13" s="409">
        <v>10</v>
      </c>
      <c r="B13" s="107">
        <v>2</v>
      </c>
      <c r="C13" s="107">
        <v>3421</v>
      </c>
      <c r="D13" s="101" t="s">
        <v>9</v>
      </c>
      <c r="E13" s="155">
        <f>'4.1.Příjmy dle položek'!H9</f>
        <v>18000</v>
      </c>
      <c r="F13" s="108">
        <f>'4.2.Výdaje dle položek'!H43</f>
        <v>950000</v>
      </c>
    </row>
    <row r="14" spans="1:6" ht="12.6" customHeight="1" thickBot="1" x14ac:dyDescent="0.3">
      <c r="A14" s="409">
        <v>11</v>
      </c>
      <c r="B14" s="113">
        <v>2</v>
      </c>
      <c r="C14" s="102"/>
      <c r="D14" s="98" t="s">
        <v>10</v>
      </c>
      <c r="E14" s="137">
        <f>SUM(E8:E13)</f>
        <v>215000</v>
      </c>
      <c r="F14" s="111">
        <f>SUM(F8:F13)</f>
        <v>20420000</v>
      </c>
    </row>
    <row r="15" spans="1:6" ht="12.6" customHeight="1" x14ac:dyDescent="0.25">
      <c r="A15" s="409">
        <v>12</v>
      </c>
      <c r="B15" s="105">
        <v>3</v>
      </c>
      <c r="C15" s="105">
        <v>3311</v>
      </c>
      <c r="D15" s="112" t="s">
        <v>132</v>
      </c>
      <c r="E15" s="139">
        <v>0</v>
      </c>
      <c r="F15" s="106">
        <f>'4.2.Výdaje dle položek'!H46</f>
        <v>500000</v>
      </c>
    </row>
    <row r="16" spans="1:6" ht="12.6" customHeight="1" x14ac:dyDescent="0.25">
      <c r="A16" s="409">
        <v>13</v>
      </c>
      <c r="B16" s="107">
        <v>3</v>
      </c>
      <c r="C16" s="107">
        <v>3319</v>
      </c>
      <c r="D16" s="101" t="s">
        <v>137</v>
      </c>
      <c r="E16" s="155">
        <v>0</v>
      </c>
      <c r="F16" s="108">
        <f>'4.2.Výdaje dle položek'!H51</f>
        <v>70000</v>
      </c>
    </row>
    <row r="17" spans="1:6" ht="12.6" customHeight="1" x14ac:dyDescent="0.25">
      <c r="A17" s="409">
        <v>14</v>
      </c>
      <c r="B17" s="107">
        <v>3</v>
      </c>
      <c r="C17" s="107">
        <v>3322</v>
      </c>
      <c r="D17" s="101" t="s">
        <v>143</v>
      </c>
      <c r="E17" s="155">
        <v>0</v>
      </c>
      <c r="F17" s="108">
        <f>'4.2.Výdaje dle položek'!H56</f>
        <v>422000</v>
      </c>
    </row>
    <row r="18" spans="1:6" ht="12.6" customHeight="1" x14ac:dyDescent="0.25">
      <c r="A18" s="409">
        <v>15</v>
      </c>
      <c r="B18" s="107">
        <v>3</v>
      </c>
      <c r="C18" s="107">
        <v>3326</v>
      </c>
      <c r="D18" s="101" t="s">
        <v>144</v>
      </c>
      <c r="E18" s="155">
        <v>0</v>
      </c>
      <c r="F18" s="108">
        <f>'4.2.Výdaje dle položek'!H58</f>
        <v>200000</v>
      </c>
    </row>
    <row r="19" spans="1:6" ht="12.6" customHeight="1" x14ac:dyDescent="0.25">
      <c r="A19" s="409">
        <v>16</v>
      </c>
      <c r="B19" s="107">
        <v>3</v>
      </c>
      <c r="C19" s="107">
        <v>3392</v>
      </c>
      <c r="D19" s="101" t="s">
        <v>148</v>
      </c>
      <c r="E19" s="155">
        <v>0</v>
      </c>
      <c r="F19" s="108">
        <f>'4.2.Výdaje dle položek'!H61</f>
        <v>13418000</v>
      </c>
    </row>
    <row r="20" spans="1:6" ht="12.6" customHeight="1" thickBot="1" x14ac:dyDescent="0.3">
      <c r="A20" s="409">
        <v>17</v>
      </c>
      <c r="B20" s="107">
        <v>3</v>
      </c>
      <c r="C20" s="107">
        <v>3392</v>
      </c>
      <c r="D20" s="101" t="s">
        <v>539</v>
      </c>
      <c r="E20" s="155">
        <v>0</v>
      </c>
      <c r="F20" s="108">
        <f>'4.2.Výdaje dle položek'!H64</f>
        <v>350000</v>
      </c>
    </row>
    <row r="21" spans="1:6" ht="12.6" customHeight="1" thickBot="1" x14ac:dyDescent="0.3">
      <c r="A21" s="409">
        <v>18</v>
      </c>
      <c r="B21" s="113">
        <v>3</v>
      </c>
      <c r="C21" s="102"/>
      <c r="D21" s="98" t="s">
        <v>11</v>
      </c>
      <c r="E21" s="137">
        <f>SUM(E16:E20)</f>
        <v>0</v>
      </c>
      <c r="F21" s="111">
        <f>SUM(F15:F20)</f>
        <v>14960000</v>
      </c>
    </row>
    <row r="22" spans="1:6" ht="12.6" customHeight="1" x14ac:dyDescent="0.25">
      <c r="A22" s="409">
        <v>19</v>
      </c>
      <c r="B22" s="105">
        <v>4</v>
      </c>
      <c r="C22" s="105">
        <v>3341</v>
      </c>
      <c r="D22" s="112" t="s">
        <v>540</v>
      </c>
      <c r="E22" s="139">
        <v>0</v>
      </c>
      <c r="F22" s="106">
        <f>'4.2.Výdaje dle položek'!H67</f>
        <v>990000</v>
      </c>
    </row>
    <row r="23" spans="1:6" ht="12.6" customHeight="1" x14ac:dyDescent="0.25">
      <c r="A23" s="409">
        <v>20</v>
      </c>
      <c r="B23" s="107">
        <v>4</v>
      </c>
      <c r="C23" s="107">
        <v>3349</v>
      </c>
      <c r="D23" s="101" t="s">
        <v>156</v>
      </c>
      <c r="E23" s="155">
        <v>0</v>
      </c>
      <c r="F23" s="108">
        <f>'4.2.Výdaje dle položek'!H71</f>
        <v>170000</v>
      </c>
    </row>
    <row r="24" spans="1:6" ht="12.6" customHeight="1" x14ac:dyDescent="0.25">
      <c r="A24" s="409">
        <v>21</v>
      </c>
      <c r="B24" s="107">
        <v>4</v>
      </c>
      <c r="C24" s="107">
        <v>3392</v>
      </c>
      <c r="D24" s="101" t="s">
        <v>158</v>
      </c>
      <c r="E24" s="155">
        <v>0</v>
      </c>
      <c r="F24" s="108">
        <f>'4.2.Výdaje dle položek'!H80</f>
        <v>355000</v>
      </c>
    </row>
    <row r="25" spans="1:6" ht="12.6" customHeight="1" thickBot="1" x14ac:dyDescent="0.3">
      <c r="A25" s="409">
        <v>22</v>
      </c>
      <c r="B25" s="121">
        <v>4</v>
      </c>
      <c r="C25" s="121">
        <v>3399</v>
      </c>
      <c r="D25" s="136" t="s">
        <v>162</v>
      </c>
      <c r="E25" s="158">
        <v>0</v>
      </c>
      <c r="F25" s="119">
        <f>'4.2.Výdaje dle položek'!H87</f>
        <v>500000</v>
      </c>
    </row>
    <row r="26" spans="1:6" ht="12.6" customHeight="1" thickBot="1" x14ac:dyDescent="0.3">
      <c r="A26" s="409">
        <v>23</v>
      </c>
      <c r="B26" s="109">
        <v>4</v>
      </c>
      <c r="C26" s="110"/>
      <c r="D26" s="99" t="s">
        <v>12</v>
      </c>
      <c r="E26" s="137">
        <v>0</v>
      </c>
      <c r="F26" s="111">
        <f>SUM(F22:F25)</f>
        <v>2015000</v>
      </c>
    </row>
    <row r="27" spans="1:6" ht="12.6" customHeight="1" x14ac:dyDescent="0.25">
      <c r="A27" s="409">
        <v>24</v>
      </c>
      <c r="B27" s="107">
        <v>5</v>
      </c>
      <c r="C27" s="107">
        <v>3412</v>
      </c>
      <c r="D27" s="101" t="s">
        <v>541</v>
      </c>
      <c r="E27" s="155">
        <v>0</v>
      </c>
      <c r="F27" s="108">
        <f>'4.2.Výdaje dle položek'!H93</f>
        <v>505000</v>
      </c>
    </row>
    <row r="28" spans="1:6" ht="12.6" customHeight="1" x14ac:dyDescent="0.25">
      <c r="A28" s="409">
        <v>25</v>
      </c>
      <c r="B28" s="107">
        <v>5</v>
      </c>
      <c r="C28" s="107">
        <v>3419</v>
      </c>
      <c r="D28" s="101" t="s">
        <v>170</v>
      </c>
      <c r="E28" s="155">
        <v>0</v>
      </c>
      <c r="F28" s="108">
        <f>'4.2.Výdaje dle položek'!H100</f>
        <v>340000</v>
      </c>
    </row>
    <row r="29" spans="1:6" ht="12.6" customHeight="1" x14ac:dyDescent="0.25">
      <c r="A29" s="409">
        <v>26</v>
      </c>
      <c r="B29" s="107">
        <v>5</v>
      </c>
      <c r="C29" s="107">
        <v>3419</v>
      </c>
      <c r="D29" s="101" t="s">
        <v>544</v>
      </c>
      <c r="E29" s="155">
        <v>0</v>
      </c>
      <c r="F29" s="108">
        <f>'4.2.Výdaje dle položek'!H102</f>
        <v>0</v>
      </c>
    </row>
    <row r="30" spans="1:6" ht="12.6" customHeight="1" x14ac:dyDescent="0.25">
      <c r="A30" s="409">
        <v>27</v>
      </c>
      <c r="B30" s="107">
        <v>5</v>
      </c>
      <c r="C30" s="107">
        <v>3419</v>
      </c>
      <c r="D30" s="101" t="s">
        <v>542</v>
      </c>
      <c r="E30" s="155">
        <v>0</v>
      </c>
      <c r="F30" s="108">
        <f>'4.2.Výdaje dle položek'!H106</f>
        <v>5790000</v>
      </c>
    </row>
    <row r="31" spans="1:6" ht="12.6" customHeight="1" x14ac:dyDescent="0.25">
      <c r="A31" s="409">
        <v>28</v>
      </c>
      <c r="B31" s="107">
        <v>5</v>
      </c>
      <c r="C31" s="107">
        <v>3419</v>
      </c>
      <c r="D31" s="101" t="s">
        <v>543</v>
      </c>
      <c r="E31" s="155">
        <v>0</v>
      </c>
      <c r="F31" s="108">
        <f>'4.2.Výdaje dle položek'!H112</f>
        <v>2320000</v>
      </c>
    </row>
    <row r="32" spans="1:6" ht="12.6" customHeight="1" thickBot="1" x14ac:dyDescent="0.3">
      <c r="A32" s="409">
        <v>29</v>
      </c>
      <c r="B32" s="121">
        <v>5</v>
      </c>
      <c r="C32" s="121">
        <v>3429</v>
      </c>
      <c r="D32" s="136" t="s">
        <v>545</v>
      </c>
      <c r="E32" s="158">
        <v>0</v>
      </c>
      <c r="F32" s="119">
        <f>'4.2.Výdaje dle položek'!H114</f>
        <v>3480000</v>
      </c>
    </row>
    <row r="33" spans="1:7" ht="12.6" customHeight="1" thickBot="1" x14ac:dyDescent="0.3">
      <c r="A33" s="409">
        <v>30</v>
      </c>
      <c r="B33" s="113">
        <v>5</v>
      </c>
      <c r="C33" s="102"/>
      <c r="D33" s="98" t="s">
        <v>13</v>
      </c>
      <c r="E33" s="137">
        <v>0</v>
      </c>
      <c r="F33" s="111">
        <f>SUM(F27:F32)</f>
        <v>12435000</v>
      </c>
      <c r="G33" s="288"/>
    </row>
    <row r="34" spans="1:7" ht="12.6" customHeight="1" x14ac:dyDescent="0.25">
      <c r="A34" s="409">
        <v>31</v>
      </c>
      <c r="B34" s="107">
        <v>6</v>
      </c>
      <c r="C34" s="107">
        <v>4339</v>
      </c>
      <c r="D34" s="101" t="s">
        <v>666</v>
      </c>
      <c r="E34" s="155">
        <v>0</v>
      </c>
      <c r="F34" s="108">
        <f>'4.2.Výdaje dle položek'!H124</f>
        <v>312000</v>
      </c>
    </row>
    <row r="35" spans="1:7" ht="12.6" customHeight="1" x14ac:dyDescent="0.25">
      <c r="A35" s="409">
        <v>32</v>
      </c>
      <c r="B35" s="107">
        <v>6</v>
      </c>
      <c r="C35" s="107">
        <v>4341</v>
      </c>
      <c r="D35" s="101" t="s">
        <v>667</v>
      </c>
      <c r="E35" s="155">
        <v>0</v>
      </c>
      <c r="F35" s="108">
        <f>'4.2.Výdaje dle položek'!H126</f>
        <v>300000</v>
      </c>
    </row>
    <row r="36" spans="1:7" ht="12.6" customHeight="1" x14ac:dyDescent="0.25">
      <c r="A36" s="409">
        <v>33</v>
      </c>
      <c r="B36" s="107">
        <v>6</v>
      </c>
      <c r="C36" s="107">
        <v>4357</v>
      </c>
      <c r="D36" s="101" t="s">
        <v>205</v>
      </c>
      <c r="E36" s="155">
        <v>0</v>
      </c>
      <c r="F36" s="108">
        <f>'4.2.Výdaje dle položek'!H131</f>
        <v>5004000</v>
      </c>
    </row>
    <row r="37" spans="1:7" ht="12.6" customHeight="1" x14ac:dyDescent="0.25">
      <c r="A37" s="409">
        <v>34</v>
      </c>
      <c r="B37" s="107">
        <v>6</v>
      </c>
      <c r="C37" s="107">
        <v>4359</v>
      </c>
      <c r="D37" s="101" t="s">
        <v>219</v>
      </c>
      <c r="E37" s="155">
        <v>0</v>
      </c>
      <c r="F37" s="108">
        <f>'4.2.Výdaje dle položek'!H142</f>
        <v>478000</v>
      </c>
    </row>
    <row r="38" spans="1:7" ht="12.6" customHeight="1" x14ac:dyDescent="0.25">
      <c r="A38" s="409">
        <v>35</v>
      </c>
      <c r="B38" s="107">
        <v>6</v>
      </c>
      <c r="C38" s="107">
        <v>4374</v>
      </c>
      <c r="D38" s="101" t="s">
        <v>808</v>
      </c>
      <c r="E38" s="155">
        <v>0</v>
      </c>
      <c r="F38" s="108">
        <f>'4.2.Výdaje dle položek'!H145</f>
        <v>300000</v>
      </c>
    </row>
    <row r="39" spans="1:7" ht="12.6" customHeight="1" x14ac:dyDescent="0.25">
      <c r="A39" s="409">
        <v>36</v>
      </c>
      <c r="B39" s="107">
        <v>6</v>
      </c>
      <c r="C39" s="107">
        <v>4379</v>
      </c>
      <c r="D39" s="101" t="s">
        <v>809</v>
      </c>
      <c r="E39" s="155">
        <v>0</v>
      </c>
      <c r="F39" s="108">
        <f>'4.2.Výdaje dle položek'!H148</f>
        <v>330000</v>
      </c>
    </row>
    <row r="40" spans="1:7" ht="12.6" customHeight="1" x14ac:dyDescent="0.25">
      <c r="A40" s="409">
        <v>37</v>
      </c>
      <c r="B40" s="105">
        <v>6</v>
      </c>
      <c r="C40" s="105">
        <v>4399</v>
      </c>
      <c r="D40" s="112" t="s">
        <v>546</v>
      </c>
      <c r="E40" s="139">
        <v>0</v>
      </c>
      <c r="F40" s="106">
        <f>'4.2.Výdaje dle položek'!H156</f>
        <v>180000</v>
      </c>
    </row>
    <row r="41" spans="1:7" ht="12.6" customHeight="1" x14ac:dyDescent="0.25">
      <c r="A41" s="409">
        <v>38</v>
      </c>
      <c r="B41" s="121">
        <v>6</v>
      </c>
      <c r="C41" s="121">
        <v>6171</v>
      </c>
      <c r="D41" s="136" t="s">
        <v>547</v>
      </c>
      <c r="E41" s="158">
        <v>0</v>
      </c>
      <c r="F41" s="119">
        <f>'4.2.Výdaje dle položek'!H166+'4.2.Výdaje dle položek'!H172</f>
        <v>561000</v>
      </c>
    </row>
    <row r="42" spans="1:7" ht="12.6" customHeight="1" thickBot="1" x14ac:dyDescent="0.3">
      <c r="A42" s="409">
        <v>39</v>
      </c>
      <c r="B42" s="121">
        <v>6</v>
      </c>
      <c r="C42" s="121">
        <v>6399</v>
      </c>
      <c r="D42" s="136" t="s">
        <v>806</v>
      </c>
      <c r="E42" s="158">
        <f>'4.1.Příjmy dle položek'!G17</f>
        <v>6500000</v>
      </c>
      <c r="F42" s="119"/>
    </row>
    <row r="43" spans="1:7" ht="12.6" customHeight="1" thickBot="1" x14ac:dyDescent="0.3">
      <c r="A43" s="409">
        <v>40</v>
      </c>
      <c r="B43" s="113">
        <v>6</v>
      </c>
      <c r="C43" s="102"/>
      <c r="D43" s="98" t="s">
        <v>14</v>
      </c>
      <c r="E43" s="137">
        <f>SUM(E34:E42)</f>
        <v>6500000</v>
      </c>
      <c r="F43" s="111">
        <f>SUM(F34:F41)</f>
        <v>7465000</v>
      </c>
    </row>
    <row r="44" spans="1:7" ht="12.6" customHeight="1" x14ac:dyDescent="0.25">
      <c r="A44" s="409">
        <v>41</v>
      </c>
      <c r="B44" s="105">
        <v>7</v>
      </c>
      <c r="C44" s="105">
        <v>3612</v>
      </c>
      <c r="D44" s="112" t="s">
        <v>258</v>
      </c>
      <c r="E44" s="139">
        <f>'4.1.Příjmy dle položek'!H22</f>
        <v>7730000</v>
      </c>
      <c r="F44" s="106">
        <f>'4.2.Výdaje dle položek'!H192</f>
        <v>7163000</v>
      </c>
    </row>
    <row r="45" spans="1:7" ht="12.6" customHeight="1" x14ac:dyDescent="0.25">
      <c r="A45" s="409">
        <v>42</v>
      </c>
      <c r="B45" s="107">
        <v>7</v>
      </c>
      <c r="C45" s="107">
        <v>3613</v>
      </c>
      <c r="D45" s="101" t="s">
        <v>270</v>
      </c>
      <c r="E45" s="155">
        <f>'4.1.Příjmy dle položek'!H25</f>
        <v>4130000</v>
      </c>
      <c r="F45" s="108">
        <f>'4.2.Výdaje dle položek'!H217</f>
        <v>3417000</v>
      </c>
    </row>
    <row r="46" spans="1:7" ht="12.6" customHeight="1" thickBot="1" x14ac:dyDescent="0.3">
      <c r="A46" s="409">
        <v>43</v>
      </c>
      <c r="B46" s="107">
        <v>7</v>
      </c>
      <c r="C46" s="107">
        <v>3639</v>
      </c>
      <c r="D46" s="101" t="s">
        <v>20</v>
      </c>
      <c r="E46" s="155">
        <f>'4.1.Příjmy dle položek'!H26</f>
        <v>1500000</v>
      </c>
      <c r="F46" s="108">
        <f>'4.2.Výdaje dle položek'!H223</f>
        <v>950000</v>
      </c>
    </row>
    <row r="47" spans="1:7" ht="12.6" customHeight="1" thickBot="1" x14ac:dyDescent="0.3">
      <c r="A47" s="409">
        <v>44</v>
      </c>
      <c r="B47" s="113">
        <v>7</v>
      </c>
      <c r="C47" s="102"/>
      <c r="D47" s="98" t="s">
        <v>21</v>
      </c>
      <c r="E47" s="137">
        <f>SUM(E44:E46)</f>
        <v>13360000</v>
      </c>
      <c r="F47" s="111">
        <f>SUM(F44:F46)</f>
        <v>11530000</v>
      </c>
    </row>
    <row r="48" spans="1:7" ht="12.6" customHeight="1" x14ac:dyDescent="0.25">
      <c r="A48" s="409">
        <v>45</v>
      </c>
      <c r="B48" s="105">
        <v>8</v>
      </c>
      <c r="C48" s="105">
        <v>2212</v>
      </c>
      <c r="D48" s="112" t="s">
        <v>289</v>
      </c>
      <c r="E48" s="139">
        <v>0</v>
      </c>
      <c r="F48" s="106">
        <f>'4.2.Výdaje dle položek'!H234</f>
        <v>11193000</v>
      </c>
    </row>
    <row r="49" spans="1:14" ht="12.6" customHeight="1" x14ac:dyDescent="0.25">
      <c r="A49" s="409">
        <v>46</v>
      </c>
      <c r="B49" s="107">
        <v>8</v>
      </c>
      <c r="C49" s="107">
        <v>2219</v>
      </c>
      <c r="D49" s="101" t="s">
        <v>291</v>
      </c>
      <c r="E49" s="155">
        <f>'4.1.Příjmy dle položek'!H28</f>
        <v>3100000</v>
      </c>
      <c r="F49" s="108">
        <f>'4.2.Výdaje dle položek'!H237</f>
        <v>1423000</v>
      </c>
    </row>
    <row r="50" spans="1:14" ht="12.6" customHeight="1" thickBot="1" x14ac:dyDescent="0.3">
      <c r="A50" s="409">
        <v>47</v>
      </c>
      <c r="B50" s="121">
        <v>8</v>
      </c>
      <c r="C50" s="121">
        <v>2219</v>
      </c>
      <c r="D50" s="136" t="s">
        <v>668</v>
      </c>
      <c r="E50" s="158">
        <v>0</v>
      </c>
      <c r="F50" s="119">
        <f>'4.2.Výdaje dle položek'!H244</f>
        <v>7019000</v>
      </c>
    </row>
    <row r="51" spans="1:14" ht="12.6" customHeight="1" thickBot="1" x14ac:dyDescent="0.3">
      <c r="A51" s="409">
        <v>48</v>
      </c>
      <c r="B51" s="113">
        <v>8</v>
      </c>
      <c r="C51" s="102"/>
      <c r="D51" s="98" t="s">
        <v>22</v>
      </c>
      <c r="E51" s="137">
        <f>SUM(E48:E50)</f>
        <v>3100000</v>
      </c>
      <c r="F51" s="111">
        <f>SUM(F48:F50)</f>
        <v>19635000</v>
      </c>
    </row>
    <row r="52" spans="1:14" ht="12.6" customHeight="1" x14ac:dyDescent="0.25">
      <c r="A52" s="409">
        <v>49</v>
      </c>
      <c r="B52" s="105">
        <v>9</v>
      </c>
      <c r="C52" s="105">
        <v>2223</v>
      </c>
      <c r="D52" s="112" t="s">
        <v>299</v>
      </c>
      <c r="E52" s="139">
        <v>0</v>
      </c>
      <c r="F52" s="106">
        <f>'4.2.Výdaje dle položek'!H247</f>
        <v>95000</v>
      </c>
    </row>
    <row r="53" spans="1:14" ht="12.6" customHeight="1" thickBot="1" x14ac:dyDescent="0.3">
      <c r="A53" s="409">
        <v>50</v>
      </c>
      <c r="B53" s="121">
        <v>9</v>
      </c>
      <c r="C53" s="121">
        <v>2292</v>
      </c>
      <c r="D53" s="136" t="s">
        <v>301</v>
      </c>
      <c r="E53" s="158">
        <v>0</v>
      </c>
      <c r="F53" s="119">
        <f>'4.2.Výdaje dle položek'!H252</f>
        <v>16585000</v>
      </c>
    </row>
    <row r="54" spans="1:14" ht="12.6" customHeight="1" thickBot="1" x14ac:dyDescent="0.3">
      <c r="A54" s="409">
        <v>51</v>
      </c>
      <c r="B54" s="113">
        <v>9</v>
      </c>
      <c r="C54" s="102"/>
      <c r="D54" s="99" t="s">
        <v>23</v>
      </c>
      <c r="E54" s="137">
        <v>0</v>
      </c>
      <c r="F54" s="111">
        <f>SUM(F52:F53)</f>
        <v>16680000</v>
      </c>
      <c r="L54" s="140"/>
      <c r="M54" s="140"/>
      <c r="N54" s="140"/>
    </row>
    <row r="55" spans="1:14" s="140" customFormat="1" ht="12.6" customHeight="1" x14ac:dyDescent="0.25">
      <c r="A55" s="409">
        <v>52</v>
      </c>
      <c r="B55" s="105">
        <v>10</v>
      </c>
      <c r="C55" s="105">
        <v>2141</v>
      </c>
      <c r="D55" s="287" t="s">
        <v>548</v>
      </c>
      <c r="E55" s="139">
        <f>'4.1.Příjmy dle položek'!H32</f>
        <v>80000</v>
      </c>
      <c r="F55" s="106">
        <f>'4.2.Výdaje dle položek'!H259</f>
        <v>150000</v>
      </c>
      <c r="L55"/>
      <c r="M55" s="13"/>
      <c r="N55" s="13"/>
    </row>
    <row r="56" spans="1:14" ht="12.6" customHeight="1" x14ac:dyDescent="0.25">
      <c r="A56" s="409">
        <v>53</v>
      </c>
      <c r="B56" s="107">
        <v>10</v>
      </c>
      <c r="C56" s="107">
        <v>2169</v>
      </c>
      <c r="D56" s="101" t="s">
        <v>310</v>
      </c>
      <c r="E56" s="155">
        <v>0</v>
      </c>
      <c r="F56" s="108">
        <f>'4.2.Výdaje dle položek'!H261</f>
        <v>200000</v>
      </c>
    </row>
    <row r="57" spans="1:14" ht="12.6" customHeight="1" x14ac:dyDescent="0.25">
      <c r="A57" s="409">
        <v>54</v>
      </c>
      <c r="B57" s="107">
        <v>10</v>
      </c>
      <c r="C57" s="107">
        <v>3631</v>
      </c>
      <c r="D57" s="101" t="s">
        <v>312</v>
      </c>
      <c r="E57" s="155">
        <v>0</v>
      </c>
      <c r="F57" s="108">
        <f>'4.2.Výdaje dle položek'!H263</f>
        <v>8921000</v>
      </c>
    </row>
    <row r="58" spans="1:14" ht="12.6" customHeight="1" x14ac:dyDescent="0.25">
      <c r="A58" s="409">
        <v>55</v>
      </c>
      <c r="B58" s="107">
        <v>10</v>
      </c>
      <c r="C58" s="107">
        <v>3632</v>
      </c>
      <c r="D58" s="101" t="s">
        <v>25</v>
      </c>
      <c r="E58" s="155">
        <f>'4.1.Příjmy dle položek'!H33</f>
        <v>800000</v>
      </c>
      <c r="F58" s="108">
        <f>'4.2.Výdaje dle položek'!H273</f>
        <v>2919000</v>
      </c>
    </row>
    <row r="59" spans="1:14" ht="12.6" customHeight="1" x14ac:dyDescent="0.25">
      <c r="A59" s="409">
        <v>56</v>
      </c>
      <c r="B59" s="107">
        <v>10</v>
      </c>
      <c r="C59" s="107">
        <v>3635</v>
      </c>
      <c r="D59" s="101" t="s">
        <v>329</v>
      </c>
      <c r="E59" s="155">
        <v>0</v>
      </c>
      <c r="F59" s="108">
        <f>'4.2.Výdaje dle položek'!H276</f>
        <v>470000</v>
      </c>
    </row>
    <row r="60" spans="1:14" ht="12.6" customHeight="1" x14ac:dyDescent="0.25">
      <c r="A60" s="409">
        <v>57</v>
      </c>
      <c r="B60" s="107">
        <v>10</v>
      </c>
      <c r="C60" s="107">
        <v>3636</v>
      </c>
      <c r="D60" s="101" t="s">
        <v>810</v>
      </c>
      <c r="E60" s="155">
        <v>0</v>
      </c>
      <c r="F60" s="108">
        <f>'4.2.Výdaje dle položek'!H279</f>
        <v>825000</v>
      </c>
    </row>
    <row r="61" spans="1:14" ht="12.6" customHeight="1" x14ac:dyDescent="0.25">
      <c r="A61" s="409">
        <v>58</v>
      </c>
      <c r="B61" s="107">
        <v>10</v>
      </c>
      <c r="C61" s="107">
        <v>3636</v>
      </c>
      <c r="D61" s="101" t="s">
        <v>813</v>
      </c>
      <c r="E61" s="155">
        <v>0</v>
      </c>
      <c r="F61" s="108">
        <f>'4.2.Výdaje dle položek'!H284</f>
        <v>656000</v>
      </c>
    </row>
    <row r="62" spans="1:14" ht="12.6" customHeight="1" x14ac:dyDescent="0.25">
      <c r="A62" s="409">
        <v>59</v>
      </c>
      <c r="B62" s="107">
        <v>10</v>
      </c>
      <c r="C62" s="107">
        <v>3639</v>
      </c>
      <c r="D62" s="101" t="s">
        <v>812</v>
      </c>
      <c r="E62" s="155">
        <v>0</v>
      </c>
      <c r="F62" s="108">
        <f>'4.2.Výdaje dle položek'!H288</f>
        <v>350000</v>
      </c>
    </row>
    <row r="63" spans="1:14" ht="12.6" customHeight="1" x14ac:dyDescent="0.25">
      <c r="A63" s="409">
        <v>60</v>
      </c>
      <c r="B63" s="107">
        <v>10</v>
      </c>
      <c r="C63" s="107">
        <v>3699</v>
      </c>
      <c r="D63" s="101" t="s">
        <v>613</v>
      </c>
      <c r="E63" s="155">
        <v>0</v>
      </c>
      <c r="F63" s="108">
        <f>'4.2.Výdaje dle položek'!H294</f>
        <v>1644000</v>
      </c>
    </row>
    <row r="64" spans="1:14" ht="12.6" customHeight="1" thickBot="1" x14ac:dyDescent="0.3">
      <c r="A64" s="409">
        <v>61</v>
      </c>
      <c r="B64" s="107">
        <v>10</v>
      </c>
      <c r="C64" s="107">
        <v>3745</v>
      </c>
      <c r="D64" s="101" t="s">
        <v>348</v>
      </c>
      <c r="E64" s="155">
        <v>0</v>
      </c>
      <c r="F64" s="108">
        <f>'4.2.Výdaje dle položek'!H311</f>
        <v>11830000</v>
      </c>
    </row>
    <row r="65" spans="1:14" ht="12.6" customHeight="1" thickBot="1" x14ac:dyDescent="0.3">
      <c r="A65" s="409">
        <v>62</v>
      </c>
      <c r="B65" s="113">
        <v>10</v>
      </c>
      <c r="C65" s="102"/>
      <c r="D65" s="98" t="s">
        <v>26</v>
      </c>
      <c r="E65" s="137">
        <f>SUM(E55:E64)</f>
        <v>880000</v>
      </c>
      <c r="F65" s="111">
        <f>SUM(F55:F64)</f>
        <v>27965000</v>
      </c>
    </row>
    <row r="66" spans="1:14" ht="12.6" customHeight="1" x14ac:dyDescent="0.25">
      <c r="A66" s="409">
        <v>63</v>
      </c>
      <c r="B66" s="123">
        <v>11</v>
      </c>
      <c r="C66" s="123"/>
      <c r="D66" s="124" t="s">
        <v>549</v>
      </c>
      <c r="E66" s="274">
        <f>'4.1.Příjmy dle položek'!H35</f>
        <v>9400000</v>
      </c>
      <c r="F66" s="125"/>
    </row>
    <row r="67" spans="1:14" ht="12.6" customHeight="1" x14ac:dyDescent="0.25">
      <c r="A67" s="409">
        <v>64</v>
      </c>
      <c r="B67" s="107">
        <v>11</v>
      </c>
      <c r="C67" s="107">
        <v>3722</v>
      </c>
      <c r="D67" s="101" t="s">
        <v>361</v>
      </c>
      <c r="E67" s="108">
        <v>0</v>
      </c>
      <c r="F67" s="108">
        <f>'4.2.Výdaje dle položek'!H318</f>
        <v>13935000</v>
      </c>
    </row>
    <row r="68" spans="1:14" ht="12.6" customHeight="1" x14ac:dyDescent="0.25">
      <c r="A68" s="409">
        <v>65</v>
      </c>
      <c r="B68" s="141">
        <v>11</v>
      </c>
      <c r="C68" s="141">
        <v>3723</v>
      </c>
      <c r="D68" s="142" t="s">
        <v>550</v>
      </c>
      <c r="E68" s="108">
        <f>'4.1.Příjmy dle položek'!H36</f>
        <v>180000</v>
      </c>
      <c r="F68" s="154"/>
    </row>
    <row r="69" spans="1:14" ht="12.6" customHeight="1" x14ac:dyDescent="0.25">
      <c r="A69" s="409">
        <v>66</v>
      </c>
      <c r="B69" s="107">
        <v>11</v>
      </c>
      <c r="C69" s="107">
        <v>3724</v>
      </c>
      <c r="D69" s="101" t="s">
        <v>364</v>
      </c>
      <c r="E69" s="108">
        <v>0</v>
      </c>
      <c r="F69" s="108">
        <f>'4.2.Výdaje dle položek'!H320</f>
        <v>58000</v>
      </c>
    </row>
    <row r="70" spans="1:14" ht="12.6" customHeight="1" x14ac:dyDescent="0.25">
      <c r="A70" s="409">
        <v>67</v>
      </c>
      <c r="B70" s="107">
        <v>11</v>
      </c>
      <c r="C70" s="107">
        <v>3725</v>
      </c>
      <c r="D70" s="101" t="s">
        <v>29</v>
      </c>
      <c r="E70" s="108">
        <f>'4.1.Příjmy dle položek'!H37</f>
        <v>1900000</v>
      </c>
      <c r="F70" s="108">
        <f>'4.2.Výdaje dle položek'!H325</f>
        <v>11655000</v>
      </c>
    </row>
    <row r="71" spans="1:14" ht="12.6" customHeight="1" x14ac:dyDescent="0.25">
      <c r="A71" s="409">
        <v>68</v>
      </c>
      <c r="B71" s="105">
        <v>11</v>
      </c>
      <c r="C71" s="105">
        <v>3727</v>
      </c>
      <c r="D71" s="112" t="s">
        <v>374</v>
      </c>
      <c r="E71" s="139">
        <v>0</v>
      </c>
      <c r="F71" s="106">
        <f>'4.2.Výdaje dle položek'!H328</f>
        <v>332000</v>
      </c>
    </row>
    <row r="72" spans="1:14" ht="12.6" customHeight="1" thickBot="1" x14ac:dyDescent="0.3">
      <c r="A72" s="409">
        <v>69</v>
      </c>
      <c r="B72" s="121">
        <v>11</v>
      </c>
      <c r="C72" s="121">
        <v>3729</v>
      </c>
      <c r="D72" s="136" t="s">
        <v>378</v>
      </c>
      <c r="E72" s="158">
        <v>0</v>
      </c>
      <c r="F72" s="119">
        <f>'4.2.Výdaje dle položek'!H331</f>
        <v>110000</v>
      </c>
    </row>
    <row r="73" spans="1:14" ht="12.6" customHeight="1" thickBot="1" x14ac:dyDescent="0.3">
      <c r="A73" s="409">
        <v>70</v>
      </c>
      <c r="B73" s="113">
        <v>11</v>
      </c>
      <c r="C73" s="102"/>
      <c r="D73" s="98" t="s">
        <v>30</v>
      </c>
      <c r="E73" s="137">
        <f>SUM(E66:E72)</f>
        <v>11480000</v>
      </c>
      <c r="F73" s="111">
        <f>SUM(F66:F72)</f>
        <v>26090000</v>
      </c>
    </row>
    <row r="74" spans="1:14" ht="12.6" customHeight="1" x14ac:dyDescent="0.25">
      <c r="A74" s="409">
        <v>71</v>
      </c>
      <c r="B74" s="143">
        <v>12</v>
      </c>
      <c r="C74" s="143">
        <v>5273</v>
      </c>
      <c r="D74" s="144" t="s">
        <v>384</v>
      </c>
      <c r="E74" s="139">
        <v>0</v>
      </c>
      <c r="F74" s="106">
        <f>'4.2.Výdaje dle položek'!H337</f>
        <v>20000</v>
      </c>
    </row>
    <row r="75" spans="1:14" ht="12.6" customHeight="1" thickBot="1" x14ac:dyDescent="0.3">
      <c r="A75" s="409">
        <v>72</v>
      </c>
      <c r="B75" s="145">
        <v>12</v>
      </c>
      <c r="C75" s="145">
        <v>5512</v>
      </c>
      <c r="D75" s="146" t="s">
        <v>691</v>
      </c>
      <c r="E75" s="158">
        <f>'4.1.Příjmy dle položek'!H39</f>
        <v>40000</v>
      </c>
      <c r="F75" s="119">
        <f>'4.2.Výdaje dle položek'!H357</f>
        <v>1140000</v>
      </c>
    </row>
    <row r="76" spans="1:14" ht="12.6" customHeight="1" thickBot="1" x14ac:dyDescent="0.3">
      <c r="A76" s="409">
        <v>73</v>
      </c>
      <c r="B76" s="113">
        <v>12</v>
      </c>
      <c r="C76" s="102"/>
      <c r="D76" s="98" t="s">
        <v>32</v>
      </c>
      <c r="E76" s="137">
        <f>SUM(E74:E75)</f>
        <v>40000</v>
      </c>
      <c r="F76" s="111">
        <f>SUM(F74:F75)</f>
        <v>1160000</v>
      </c>
    </row>
    <row r="77" spans="1:14" ht="12.6" customHeight="1" thickBot="1" x14ac:dyDescent="0.3">
      <c r="A77" s="409">
        <v>74</v>
      </c>
      <c r="B77" s="147"/>
      <c r="C77" s="147">
        <v>5311</v>
      </c>
      <c r="D77" s="148" t="s">
        <v>552</v>
      </c>
      <c r="E77" s="275">
        <f>'4.1.Příjmy dle položek'!H41</f>
        <v>300000</v>
      </c>
      <c r="F77" s="276">
        <f>'4.2.Výdaje dle položek'!H387</f>
        <v>20335000</v>
      </c>
    </row>
    <row r="78" spans="1:14" ht="12.6" customHeight="1" thickBot="1" x14ac:dyDescent="0.3">
      <c r="A78" s="409">
        <v>75</v>
      </c>
      <c r="B78" s="113">
        <v>13</v>
      </c>
      <c r="C78" s="102"/>
      <c r="D78" s="98" t="s">
        <v>36</v>
      </c>
      <c r="E78" s="137">
        <f>SUM(E77)</f>
        <v>300000</v>
      </c>
      <c r="F78" s="111">
        <f>SUM(F77)</f>
        <v>20335000</v>
      </c>
      <c r="L78" s="285"/>
      <c r="M78" s="285"/>
      <c r="N78" s="285"/>
    </row>
    <row r="79" spans="1:14" s="285" customFormat="1" ht="12.6" customHeight="1" x14ac:dyDescent="0.25">
      <c r="A79" s="409">
        <v>76</v>
      </c>
      <c r="B79" s="123">
        <v>14</v>
      </c>
      <c r="C79" s="123"/>
      <c r="D79" s="124" t="s">
        <v>719</v>
      </c>
      <c r="E79" s="125">
        <v>0</v>
      </c>
      <c r="F79" s="125">
        <f>'4.2.Výdaje dle položek'!H388</f>
        <v>955000</v>
      </c>
      <c r="G79" s="284"/>
    </row>
    <row r="80" spans="1:14" s="285" customFormat="1" ht="12.6" customHeight="1" x14ac:dyDescent="0.25">
      <c r="A80" s="409">
        <v>77</v>
      </c>
      <c r="B80" s="126">
        <v>14</v>
      </c>
      <c r="C80" s="126"/>
      <c r="D80" s="120" t="s">
        <v>720</v>
      </c>
      <c r="E80" s="127">
        <v>0</v>
      </c>
      <c r="F80" s="127">
        <f>'4.2.Výdaje dle položek'!H389</f>
        <v>145000</v>
      </c>
      <c r="G80" s="284"/>
    </row>
    <row r="81" spans="1:17" s="285" customFormat="1" ht="12.6" customHeight="1" x14ac:dyDescent="0.25">
      <c r="A81" s="409">
        <v>78</v>
      </c>
      <c r="B81" s="126">
        <v>14</v>
      </c>
      <c r="C81" s="126"/>
      <c r="D81" s="120" t="s">
        <v>721</v>
      </c>
      <c r="E81" s="127">
        <v>0</v>
      </c>
      <c r="F81" s="127">
        <f>'4.2.Výdaje dle položek'!H390</f>
        <v>130000</v>
      </c>
      <c r="G81" s="284"/>
    </row>
    <row r="82" spans="1:17" s="285" customFormat="1" ht="12.6" customHeight="1" x14ac:dyDescent="0.25">
      <c r="A82" s="409">
        <v>79</v>
      </c>
      <c r="B82" s="126">
        <v>14</v>
      </c>
      <c r="C82" s="126"/>
      <c r="D82" s="120" t="s">
        <v>722</v>
      </c>
      <c r="E82" s="127">
        <v>0</v>
      </c>
      <c r="F82" s="127">
        <f>'4.2.Výdaje dle položek'!H391</f>
        <v>260000</v>
      </c>
      <c r="G82" s="284"/>
    </row>
    <row r="83" spans="1:17" s="285" customFormat="1" ht="12.6" customHeight="1" x14ac:dyDescent="0.25">
      <c r="A83" s="409">
        <v>80</v>
      </c>
      <c r="B83" s="126">
        <v>14</v>
      </c>
      <c r="C83" s="126"/>
      <c r="D83" s="120" t="s">
        <v>724</v>
      </c>
      <c r="E83" s="127">
        <v>0</v>
      </c>
      <c r="F83" s="127">
        <f>'4.2.Výdaje dle položek'!H392</f>
        <v>130000</v>
      </c>
      <c r="G83" s="284"/>
    </row>
    <row r="84" spans="1:17" s="285" customFormat="1" ht="12.6" customHeight="1" x14ac:dyDescent="0.25">
      <c r="A84" s="409">
        <v>81</v>
      </c>
      <c r="B84" s="126">
        <v>14</v>
      </c>
      <c r="C84" s="126"/>
      <c r="D84" s="120" t="s">
        <v>725</v>
      </c>
      <c r="E84" s="127">
        <v>0</v>
      </c>
      <c r="F84" s="127">
        <f>'4.2.Výdaje dle položek'!H393</f>
        <v>140000</v>
      </c>
      <c r="G84" s="284"/>
    </row>
    <row r="85" spans="1:17" s="285" customFormat="1" ht="12.6" customHeight="1" x14ac:dyDescent="0.25">
      <c r="A85" s="409">
        <v>82</v>
      </c>
      <c r="B85" s="126">
        <v>14</v>
      </c>
      <c r="C85" s="126"/>
      <c r="D85" s="120" t="s">
        <v>723</v>
      </c>
      <c r="E85" s="127">
        <v>0</v>
      </c>
      <c r="F85" s="127">
        <f>'4.2.Výdaje dle položek'!H394</f>
        <v>390000</v>
      </c>
      <c r="G85" s="284"/>
      <c r="L85"/>
      <c r="M85" s="13"/>
      <c r="N85" s="13"/>
    </row>
    <row r="86" spans="1:17" ht="12.6" customHeight="1" thickBot="1" x14ac:dyDescent="0.3">
      <c r="A86" s="409">
        <v>83</v>
      </c>
      <c r="B86" s="147">
        <v>14</v>
      </c>
      <c r="C86" s="147"/>
      <c r="D86" s="120" t="s">
        <v>726</v>
      </c>
      <c r="E86" s="275">
        <v>0</v>
      </c>
      <c r="F86" s="276">
        <f>'4.2.Výdaje dle položek'!H395</f>
        <v>200000</v>
      </c>
    </row>
    <row r="87" spans="1:17" ht="12.6" customHeight="1" thickBot="1" x14ac:dyDescent="0.3">
      <c r="A87" s="409">
        <v>84</v>
      </c>
      <c r="B87" s="113">
        <v>14</v>
      </c>
      <c r="C87" s="102"/>
      <c r="D87" s="98" t="s">
        <v>37</v>
      </c>
      <c r="E87" s="137">
        <v>0</v>
      </c>
      <c r="F87" s="111">
        <f>SUM(F79:F86)</f>
        <v>2350000</v>
      </c>
      <c r="Q87" s="286"/>
    </row>
    <row r="88" spans="1:17" ht="12.6" customHeight="1" x14ac:dyDescent="0.25">
      <c r="A88" s="409">
        <v>85</v>
      </c>
      <c r="B88" s="123">
        <v>15</v>
      </c>
      <c r="C88" s="123">
        <v>2299</v>
      </c>
      <c r="D88" s="124" t="s">
        <v>553</v>
      </c>
      <c r="E88" s="125">
        <f>'4.1.Příjmy dle položek'!H47</f>
        <v>14000000</v>
      </c>
      <c r="F88" s="125">
        <v>0</v>
      </c>
    </row>
    <row r="89" spans="1:17" ht="12.6" customHeight="1" x14ac:dyDescent="0.25">
      <c r="A89" s="409">
        <v>86</v>
      </c>
      <c r="B89" s="126">
        <v>15</v>
      </c>
      <c r="C89" s="126">
        <v>5311</v>
      </c>
      <c r="D89" s="120" t="s">
        <v>554</v>
      </c>
      <c r="E89" s="127">
        <f>'4.1.Příjmy dle položek'!H48</f>
        <v>170000</v>
      </c>
      <c r="F89" s="127">
        <v>0</v>
      </c>
    </row>
    <row r="90" spans="1:17" ht="12.6" customHeight="1" x14ac:dyDescent="0.25">
      <c r="A90" s="409">
        <v>87</v>
      </c>
      <c r="B90" s="141">
        <v>15</v>
      </c>
      <c r="C90" s="141">
        <v>6112</v>
      </c>
      <c r="D90" s="149" t="s">
        <v>555</v>
      </c>
      <c r="E90" s="155">
        <v>0</v>
      </c>
      <c r="F90" s="132">
        <f>'4.2.Výdaje dle položek'!H408</f>
        <v>5856000</v>
      </c>
    </row>
    <row r="91" spans="1:17" ht="12.6" customHeight="1" x14ac:dyDescent="0.25">
      <c r="A91" s="409">
        <v>88</v>
      </c>
      <c r="B91" s="141">
        <v>15</v>
      </c>
      <c r="C91" s="141">
        <v>6171</v>
      </c>
      <c r="D91" s="149" t="s">
        <v>556</v>
      </c>
      <c r="E91" s="155">
        <v>0</v>
      </c>
      <c r="F91" s="132">
        <f>'4.2.Výdaje dle položek'!H418</f>
        <v>75705000</v>
      </c>
    </row>
    <row r="92" spans="1:17" ht="12.6" customHeight="1" x14ac:dyDescent="0.25">
      <c r="A92" s="409">
        <v>89</v>
      </c>
      <c r="B92" s="150">
        <v>15</v>
      </c>
      <c r="C92" s="150">
        <v>6171</v>
      </c>
      <c r="D92" s="151" t="s">
        <v>463</v>
      </c>
      <c r="E92" s="155">
        <v>0</v>
      </c>
      <c r="F92" s="108">
        <f>'4.2.Výdaje dle položek'!H420</f>
        <v>550000</v>
      </c>
    </row>
    <row r="93" spans="1:17" ht="12.6" customHeight="1" x14ac:dyDescent="0.25">
      <c r="A93" s="409">
        <v>90</v>
      </c>
      <c r="B93" s="150">
        <v>15</v>
      </c>
      <c r="C93" s="150">
        <v>6171</v>
      </c>
      <c r="D93" s="151" t="s">
        <v>736</v>
      </c>
      <c r="E93" s="155">
        <v>0</v>
      </c>
      <c r="F93" s="108">
        <f>'4.2.Výdaje dle položek'!H437+'4.2.Výdaje dle položek'!H442+'4.2.Výdaje dle položek'!H447+'4.2.Výdaje dle položek'!H449</f>
        <v>6659000</v>
      </c>
    </row>
    <row r="94" spans="1:17" ht="12.6" customHeight="1" x14ac:dyDescent="0.25">
      <c r="A94" s="409">
        <v>91</v>
      </c>
      <c r="B94" s="150">
        <v>15</v>
      </c>
      <c r="C94" s="150">
        <v>6171</v>
      </c>
      <c r="D94" s="151" t="s">
        <v>737</v>
      </c>
      <c r="E94" s="155">
        <f>'4.1.Příjmy dle položek'!H49</f>
        <v>0</v>
      </c>
      <c r="F94" s="108">
        <f>'4.2.Výdaje dle položek'!H463</f>
        <v>4925000</v>
      </c>
    </row>
    <row r="95" spans="1:17" ht="12.6" customHeight="1" x14ac:dyDescent="0.25">
      <c r="A95" s="409">
        <v>92</v>
      </c>
      <c r="B95" s="150">
        <v>15</v>
      </c>
      <c r="C95" s="150">
        <v>6171</v>
      </c>
      <c r="D95" s="151" t="s">
        <v>811</v>
      </c>
      <c r="E95" s="155">
        <v>0</v>
      </c>
      <c r="F95" s="108">
        <f>'4.2.Výdaje dle položek'!H473</f>
        <v>3135000</v>
      </c>
    </row>
    <row r="96" spans="1:17" ht="12.6" customHeight="1" x14ac:dyDescent="0.25">
      <c r="A96" s="409">
        <v>93</v>
      </c>
      <c r="B96" s="150">
        <v>15</v>
      </c>
      <c r="C96" s="150">
        <v>6171</v>
      </c>
      <c r="D96" s="151" t="s">
        <v>491</v>
      </c>
      <c r="E96" s="155">
        <f>'4.1.Příjmy dle položek'!H50</f>
        <v>70000</v>
      </c>
      <c r="F96" s="108">
        <f>'4.2.Výdaje dle položek'!H481</f>
        <v>2580000</v>
      </c>
    </row>
    <row r="97" spans="1:6" ht="12.6" customHeight="1" x14ac:dyDescent="0.25">
      <c r="A97" s="409">
        <v>94</v>
      </c>
      <c r="B97" s="150">
        <v>15</v>
      </c>
      <c r="C97" s="150">
        <v>6330</v>
      </c>
      <c r="D97" s="151" t="s">
        <v>557</v>
      </c>
      <c r="E97" s="155">
        <f>'4.1.Příjmy dle položek'!H51</f>
        <v>2510000</v>
      </c>
      <c r="F97" s="108">
        <f>'4.2.Výdaje dle položek'!H483</f>
        <v>2510000</v>
      </c>
    </row>
    <row r="98" spans="1:6" ht="12.6" customHeight="1" x14ac:dyDescent="0.25">
      <c r="A98" s="409">
        <v>95</v>
      </c>
      <c r="B98" s="150">
        <v>15</v>
      </c>
      <c r="C98" s="150">
        <v>6171</v>
      </c>
      <c r="D98" s="151" t="s">
        <v>497</v>
      </c>
      <c r="E98" s="155">
        <v>0</v>
      </c>
      <c r="F98" s="108">
        <f>'4.2.Výdaje dle položek'!H486</f>
        <v>120000</v>
      </c>
    </row>
    <row r="99" spans="1:6" ht="12.6" customHeight="1" thickBot="1" x14ac:dyDescent="0.3">
      <c r="A99" s="409">
        <v>96</v>
      </c>
      <c r="B99" s="150">
        <v>15</v>
      </c>
      <c r="C99" s="150"/>
      <c r="D99" s="151" t="s">
        <v>814</v>
      </c>
      <c r="E99" s="155">
        <f>'4.1.Příjmy dle položek'!H52+'4.1.Příjmy dle položek'!H53+'4.1.Příjmy dle položek'!H54</f>
        <v>37650000</v>
      </c>
      <c r="F99" s="108">
        <v>0</v>
      </c>
    </row>
    <row r="100" spans="1:6" ht="12.6" customHeight="1" thickBot="1" x14ac:dyDescent="0.3">
      <c r="A100" s="409">
        <v>97</v>
      </c>
      <c r="B100" s="113">
        <v>15</v>
      </c>
      <c r="C100" s="102"/>
      <c r="D100" s="98" t="s">
        <v>48</v>
      </c>
      <c r="E100" s="137">
        <f>SUM(E88:E99)</f>
        <v>54400000</v>
      </c>
      <c r="F100" s="111">
        <f>SUM(F88:F99)</f>
        <v>102040000</v>
      </c>
    </row>
    <row r="101" spans="1:6" ht="12.6" customHeight="1" x14ac:dyDescent="0.25">
      <c r="A101" s="409">
        <v>98</v>
      </c>
      <c r="B101" s="153">
        <v>16</v>
      </c>
      <c r="C101" s="129">
        <v>6310</v>
      </c>
      <c r="D101" s="130" t="s">
        <v>424</v>
      </c>
      <c r="E101" s="139"/>
      <c r="F101" s="139">
        <f>'4.2.Výdaje dle položek'!H490</f>
        <v>400000</v>
      </c>
    </row>
    <row r="102" spans="1:6" ht="12.6" customHeight="1" x14ac:dyDescent="0.25">
      <c r="A102" s="409">
        <v>99</v>
      </c>
      <c r="B102" s="141">
        <v>16</v>
      </c>
      <c r="C102" s="115">
        <v>6320</v>
      </c>
      <c r="D102" s="154" t="s">
        <v>670</v>
      </c>
      <c r="E102" s="155"/>
      <c r="F102" s="155">
        <f>'4.2.Výdaje dle položek'!H492</f>
        <v>2000000</v>
      </c>
    </row>
    <row r="103" spans="1:6" ht="12.6" customHeight="1" thickBot="1" x14ac:dyDescent="0.3">
      <c r="A103" s="409">
        <v>100</v>
      </c>
      <c r="B103" s="152">
        <v>16</v>
      </c>
      <c r="C103" s="156">
        <v>6399</v>
      </c>
      <c r="D103" s="157" t="s">
        <v>502</v>
      </c>
      <c r="E103" s="158"/>
      <c r="F103" s="158">
        <f>'4.2.Výdaje dle položek'!H496</f>
        <v>2600000</v>
      </c>
    </row>
    <row r="104" spans="1:6" ht="12.6" customHeight="1" thickBot="1" x14ac:dyDescent="0.3">
      <c r="A104" s="409">
        <v>101</v>
      </c>
      <c r="B104" s="113">
        <v>16</v>
      </c>
      <c r="C104" s="102"/>
      <c r="D104" s="98" t="s">
        <v>50</v>
      </c>
      <c r="E104" s="137">
        <f>SUM(E101:E103)</f>
        <v>0</v>
      </c>
      <c r="F104" s="111">
        <f>SUM(F101:F103)</f>
        <v>5000000</v>
      </c>
    </row>
    <row r="105" spans="1:6" ht="12.6" customHeight="1" x14ac:dyDescent="0.25">
      <c r="A105" s="409">
        <v>102</v>
      </c>
      <c r="B105" s="123">
        <v>17</v>
      </c>
      <c r="C105" s="123"/>
      <c r="D105" s="124" t="s">
        <v>807</v>
      </c>
      <c r="E105" s="125">
        <f>'4.1.Příjmy dle položek'!H61</f>
        <v>425000</v>
      </c>
      <c r="F105" s="125">
        <v>0</v>
      </c>
    </row>
    <row r="106" spans="1:6" ht="12.6" customHeight="1" x14ac:dyDescent="0.25">
      <c r="A106" s="409">
        <v>103</v>
      </c>
      <c r="B106" s="134">
        <v>17</v>
      </c>
      <c r="C106" s="129">
        <v>1014</v>
      </c>
      <c r="D106" s="130" t="s">
        <v>504</v>
      </c>
      <c r="E106" s="139"/>
      <c r="F106" s="139">
        <f>'4.2.Výdaje dle položek'!H501</f>
        <v>185000</v>
      </c>
    </row>
    <row r="107" spans="1:6" ht="12.6" customHeight="1" x14ac:dyDescent="0.25">
      <c r="A107" s="409">
        <v>104</v>
      </c>
      <c r="B107" s="135">
        <v>17</v>
      </c>
      <c r="C107" s="115">
        <v>1036</v>
      </c>
      <c r="D107" s="116" t="s">
        <v>506</v>
      </c>
      <c r="E107" s="155">
        <f>'4.1.Příjmy dle položek'!H62</f>
        <v>45000</v>
      </c>
      <c r="F107" s="155">
        <f>'4.2.Výdaje dle položek'!H506</f>
        <v>650000</v>
      </c>
    </row>
    <row r="108" spans="1:6" ht="12.6" customHeight="1" x14ac:dyDescent="0.25">
      <c r="A108" s="409">
        <v>105</v>
      </c>
      <c r="B108" s="135">
        <v>17</v>
      </c>
      <c r="C108" s="115">
        <v>2310</v>
      </c>
      <c r="D108" s="116" t="s">
        <v>507</v>
      </c>
      <c r="E108" s="155"/>
      <c r="F108" s="155">
        <f>'4.2.Výdaje dle položek'!H513</f>
        <v>287000</v>
      </c>
    </row>
    <row r="109" spans="1:6" ht="12.6" customHeight="1" x14ac:dyDescent="0.25">
      <c r="A109" s="409">
        <v>106</v>
      </c>
      <c r="B109" s="135">
        <v>17</v>
      </c>
      <c r="C109" s="115">
        <v>2321</v>
      </c>
      <c r="D109" s="116" t="s">
        <v>513</v>
      </c>
      <c r="E109" s="155">
        <f>'4.1.Příjmy dle položek'!H65</f>
        <v>240000</v>
      </c>
      <c r="F109" s="155">
        <f>'4.2.Výdaje dle položek'!H515+'4.2.Výdaje dle položek'!H518+'4.2.Výdaje dle položek'!H521+'4.2.Výdaje dle položek'!H525</f>
        <v>1535000</v>
      </c>
    </row>
    <row r="110" spans="1:6" ht="12.6" customHeight="1" x14ac:dyDescent="0.25">
      <c r="A110" s="409">
        <v>107</v>
      </c>
      <c r="B110" s="135">
        <v>17</v>
      </c>
      <c r="C110" s="115">
        <v>2341</v>
      </c>
      <c r="D110" s="116" t="s">
        <v>560</v>
      </c>
      <c r="E110" s="155"/>
      <c r="F110" s="155">
        <f>'4.2.Výdaje dle položek'!H528+'4.2.Výdaje dle položek'!H531</f>
        <v>100000</v>
      </c>
    </row>
    <row r="111" spans="1:6" ht="12.6" customHeight="1" x14ac:dyDescent="0.25">
      <c r="A111" s="409">
        <v>108</v>
      </c>
      <c r="B111" s="135">
        <v>17</v>
      </c>
      <c r="C111" s="115">
        <v>3716</v>
      </c>
      <c r="D111" s="116" t="s">
        <v>518</v>
      </c>
      <c r="E111" s="155"/>
      <c r="F111" s="155">
        <f>'4.2.Výdaje dle položek'!H534</f>
        <v>300000</v>
      </c>
    </row>
    <row r="112" spans="1:6" ht="12.6" customHeight="1" x14ac:dyDescent="0.25">
      <c r="A112" s="409">
        <v>109</v>
      </c>
      <c r="B112" s="135">
        <v>17</v>
      </c>
      <c r="C112" s="115">
        <v>3719</v>
      </c>
      <c r="D112" s="116" t="s">
        <v>520</v>
      </c>
      <c r="E112" s="155"/>
      <c r="F112" s="155">
        <f>'4.2.Výdaje dle položek'!H537</f>
        <v>220000</v>
      </c>
    </row>
    <row r="113" spans="1:9" ht="12.6" customHeight="1" x14ac:dyDescent="0.25">
      <c r="A113" s="409">
        <v>110</v>
      </c>
      <c r="B113" s="135">
        <v>17</v>
      </c>
      <c r="C113" s="115">
        <v>3741</v>
      </c>
      <c r="D113" s="116" t="s">
        <v>54</v>
      </c>
      <c r="E113" s="155"/>
      <c r="F113" s="155">
        <f>'4.2.Výdaje dle položek'!H541</f>
        <v>780000</v>
      </c>
    </row>
    <row r="114" spans="1:9" ht="12.6" customHeight="1" x14ac:dyDescent="0.25">
      <c r="A114" s="409">
        <v>111</v>
      </c>
      <c r="B114" s="135">
        <v>17</v>
      </c>
      <c r="C114" s="115">
        <v>3744</v>
      </c>
      <c r="D114" s="116" t="s">
        <v>561</v>
      </c>
      <c r="E114" s="155"/>
      <c r="F114" s="155">
        <f>'4.2.Výdaje dle položek'!H547</f>
        <v>245000</v>
      </c>
    </row>
    <row r="115" spans="1:9" ht="12.6" customHeight="1" thickBot="1" x14ac:dyDescent="0.3">
      <c r="A115" s="409">
        <v>112</v>
      </c>
      <c r="B115" s="135">
        <v>17</v>
      </c>
      <c r="C115" s="115">
        <v>3792</v>
      </c>
      <c r="D115" s="116" t="s">
        <v>530</v>
      </c>
      <c r="E115" s="155"/>
      <c r="F115" s="155">
        <f>'4.2.Výdaje dle položek'!H552</f>
        <v>8000</v>
      </c>
    </row>
    <row r="116" spans="1:9" ht="12.6" customHeight="1" thickBot="1" x14ac:dyDescent="0.3">
      <c r="A116" s="409">
        <v>113</v>
      </c>
      <c r="B116" s="113">
        <v>17</v>
      </c>
      <c r="C116" s="102"/>
      <c r="D116" s="100" t="s">
        <v>59</v>
      </c>
      <c r="E116" s="137">
        <f>SUM(E105:E115)</f>
        <v>710000</v>
      </c>
      <c r="F116" s="111">
        <f>SUM(F106:F115)</f>
        <v>4310000</v>
      </c>
    </row>
    <row r="117" spans="1:9" ht="12.6" customHeight="1" thickBot="1" x14ac:dyDescent="0.3">
      <c r="A117" s="409">
        <v>114</v>
      </c>
      <c r="B117" s="118"/>
      <c r="C117" s="156"/>
      <c r="D117" s="159" t="s">
        <v>740</v>
      </c>
      <c r="E117" s="158">
        <f>'4.1.Příjmy dle položek'!H73+'4.1.Příjmy dle položek'!H77+'4.1.Příjmy dle položek'!H78+'4.1.Příjmy dle položek'!H79+'4.1.Příjmy dle položek'!H80</f>
        <v>222015000</v>
      </c>
      <c r="F117" s="158">
        <v>0</v>
      </c>
    </row>
    <row r="118" spans="1:9" ht="12.6" customHeight="1" thickBot="1" x14ac:dyDescent="0.3">
      <c r="A118" s="409">
        <v>115</v>
      </c>
      <c r="B118" s="113">
        <v>18</v>
      </c>
      <c r="C118" s="102"/>
      <c r="D118" s="7" t="s">
        <v>71</v>
      </c>
      <c r="E118" s="137">
        <f>SUM(E117)</f>
        <v>222015000</v>
      </c>
      <c r="F118" s="111">
        <v>0</v>
      </c>
    </row>
    <row r="119" spans="1:9" ht="11.25" customHeight="1" thickBot="1" x14ac:dyDescent="0.3">
      <c r="A119" s="409">
        <v>116</v>
      </c>
      <c r="B119" s="160"/>
      <c r="C119" s="161"/>
      <c r="D119" s="161"/>
      <c r="E119" s="277"/>
      <c r="F119" s="162"/>
    </row>
    <row r="120" spans="1:9" ht="12.6" customHeight="1" thickBot="1" x14ac:dyDescent="0.3">
      <c r="A120" s="409">
        <v>117</v>
      </c>
      <c r="B120" s="138" t="s">
        <v>562</v>
      </c>
      <c r="C120" s="102"/>
      <c r="D120" s="99"/>
      <c r="E120" s="137">
        <f>E7+E14+E21+E26+E33+E43+E47+E51+E54+E65+E73+E76+E78+E87+E100+E104+E116+E118</f>
        <v>313000000</v>
      </c>
      <c r="F120" s="111">
        <f>F7+F14+F21+F26+F33+F43+F47+F51+F54+F65+F73+F76+F78+F87+F100+F104+F116+F118</f>
        <v>295000000</v>
      </c>
      <c r="I120" s="288"/>
    </row>
    <row r="121" spans="1:9" ht="8.25" customHeight="1" thickBot="1" x14ac:dyDescent="0.3">
      <c r="A121" s="409">
        <v>118</v>
      </c>
    </row>
    <row r="122" spans="1:9" ht="12.6" customHeight="1" thickBot="1" x14ac:dyDescent="0.3">
      <c r="A122" s="409">
        <v>119</v>
      </c>
      <c r="B122" s="138" t="s">
        <v>563</v>
      </c>
      <c r="C122" s="102"/>
      <c r="D122" s="99"/>
      <c r="E122" s="137">
        <f>F120-E120</f>
        <v>-18000000</v>
      </c>
      <c r="F122" s="111"/>
    </row>
    <row r="123" spans="1:9" ht="12.6" customHeight="1" x14ac:dyDescent="0.25"/>
  </sheetData>
  <sheetProtection selectLockedCells="1" selectUnlockedCells="1"/>
  <mergeCells count="1">
    <mergeCell ref="B2:D2"/>
  </mergeCells>
  <pageMargins left="0.78740157480314965" right="0.78740157480314965" top="0.78740157480314965" bottom="0.51181102362204722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M17" sqref="M17"/>
    </sheetView>
  </sheetViews>
  <sheetFormatPr defaultColWidth="9.140625" defaultRowHeight="12.6" customHeight="1" x14ac:dyDescent="0.25"/>
  <cols>
    <col min="1" max="1" width="4.28515625" style="426" customWidth="1"/>
    <col min="2" max="2" width="4.42578125" style="220" bestFit="1" customWidth="1"/>
    <col min="3" max="3" width="7" style="220" customWidth="1"/>
    <col min="4" max="4" width="46.5703125" style="225" customWidth="1"/>
    <col min="5" max="5" width="11.85546875" style="225" customWidth="1"/>
    <col min="6" max="6" width="12.28515625" style="225" customWidth="1"/>
    <col min="7" max="7" width="5" style="225" customWidth="1"/>
    <col min="8" max="8" width="6.140625" style="225" bestFit="1" customWidth="1"/>
    <col min="9" max="9" width="4.42578125" style="225" bestFit="1" customWidth="1"/>
    <col min="10" max="16384" width="9.140625" style="225"/>
  </cols>
  <sheetData>
    <row r="1" spans="1:9" s="291" customFormat="1" ht="12.6" customHeight="1" x14ac:dyDescent="0.25">
      <c r="A1" s="425"/>
      <c r="B1" s="283" t="s">
        <v>801</v>
      </c>
      <c r="C1" s="292"/>
      <c r="E1" s="283"/>
      <c r="G1" s="387"/>
    </row>
    <row r="2" spans="1:9" ht="12.6" customHeight="1" x14ac:dyDescent="0.25">
      <c r="G2" s="389"/>
    </row>
    <row r="3" spans="1:9" s="165" customFormat="1" ht="12.6" customHeight="1" x14ac:dyDescent="0.25">
      <c r="A3" s="426" t="s">
        <v>856</v>
      </c>
      <c r="B3" s="104" t="s">
        <v>535</v>
      </c>
      <c r="C3" s="103" t="s">
        <v>2</v>
      </c>
      <c r="D3" s="104" t="s">
        <v>536</v>
      </c>
      <c r="E3" s="366" t="s">
        <v>534</v>
      </c>
      <c r="F3" s="366" t="s">
        <v>533</v>
      </c>
      <c r="G3" s="289"/>
      <c r="H3" s="297" t="s">
        <v>764</v>
      </c>
      <c r="I3" s="297" t="s">
        <v>765</v>
      </c>
    </row>
    <row r="4" spans="1:9" ht="12.6" customHeight="1" x14ac:dyDescent="0.25">
      <c r="A4" s="426">
        <v>1</v>
      </c>
      <c r="B4" s="26">
        <v>2</v>
      </c>
      <c r="C4" s="26">
        <v>3113</v>
      </c>
      <c r="D4" s="267" t="s">
        <v>766</v>
      </c>
      <c r="E4" s="267"/>
      <c r="F4" s="296">
        <v>1500000</v>
      </c>
      <c r="G4" s="388"/>
      <c r="H4" s="26" t="s">
        <v>753</v>
      </c>
      <c r="I4" s="26">
        <v>277</v>
      </c>
    </row>
    <row r="5" spans="1:9" ht="12.6" customHeight="1" thickBot="1" x14ac:dyDescent="0.3">
      <c r="A5" s="426">
        <v>2</v>
      </c>
      <c r="B5" s="26">
        <v>2</v>
      </c>
      <c r="C5" s="26">
        <v>3113</v>
      </c>
      <c r="D5" s="267" t="s">
        <v>846</v>
      </c>
      <c r="E5" s="296">
        <v>6000000</v>
      </c>
      <c r="F5" s="296">
        <v>0</v>
      </c>
      <c r="G5" s="388"/>
      <c r="H5" s="26"/>
      <c r="I5" s="26"/>
    </row>
    <row r="6" spans="1:9" ht="12.6" customHeight="1" thickBot="1" x14ac:dyDescent="0.3">
      <c r="A6" s="426">
        <v>3</v>
      </c>
      <c r="B6" s="113">
        <v>2</v>
      </c>
      <c r="C6" s="102"/>
      <c r="D6" s="98" t="s">
        <v>10</v>
      </c>
      <c r="E6" s="137">
        <f>SUM(E4:E5)</f>
        <v>6000000</v>
      </c>
      <c r="F6" s="111">
        <f>SUM(F4:F5)</f>
        <v>1500000</v>
      </c>
      <c r="G6" s="388"/>
      <c r="H6" s="26"/>
      <c r="I6" s="26"/>
    </row>
    <row r="7" spans="1:9" ht="12.6" customHeight="1" thickBot="1" x14ac:dyDescent="0.3">
      <c r="A7" s="426">
        <v>4</v>
      </c>
      <c r="B7" s="26">
        <v>3</v>
      </c>
      <c r="C7" s="26">
        <v>3113</v>
      </c>
      <c r="D7" s="267" t="s">
        <v>762</v>
      </c>
      <c r="E7" s="267"/>
      <c r="F7" s="296">
        <v>3200000</v>
      </c>
      <c r="G7" s="388"/>
      <c r="H7" s="26" t="s">
        <v>761</v>
      </c>
      <c r="I7" s="26">
        <v>373</v>
      </c>
    </row>
    <row r="8" spans="1:9" ht="12.6" customHeight="1" thickBot="1" x14ac:dyDescent="0.3">
      <c r="A8" s="426">
        <v>5</v>
      </c>
      <c r="B8" s="113">
        <v>3</v>
      </c>
      <c r="C8" s="102"/>
      <c r="D8" s="98" t="s">
        <v>11</v>
      </c>
      <c r="E8" s="137">
        <f>SUM(E7)</f>
        <v>0</v>
      </c>
      <c r="F8" s="111">
        <f>SUM(F7)</f>
        <v>3200000</v>
      </c>
      <c r="G8" s="388"/>
      <c r="H8" s="26"/>
      <c r="I8" s="26"/>
    </row>
    <row r="9" spans="1:9" ht="12.6" customHeight="1" thickBot="1" x14ac:dyDescent="0.3">
      <c r="A9" s="426">
        <v>6</v>
      </c>
      <c r="B9" s="26">
        <v>7</v>
      </c>
      <c r="C9" s="26">
        <v>3612</v>
      </c>
      <c r="D9" s="267" t="s">
        <v>802</v>
      </c>
      <c r="E9" s="296">
        <v>6000000</v>
      </c>
      <c r="F9" s="296">
        <v>20000000</v>
      </c>
      <c r="G9" s="388"/>
      <c r="H9" s="26" t="s">
        <v>761</v>
      </c>
      <c r="I9" s="26">
        <v>365</v>
      </c>
    </row>
    <row r="10" spans="1:9" ht="12.6" customHeight="1" thickBot="1" x14ac:dyDescent="0.3">
      <c r="A10" s="426">
        <v>7</v>
      </c>
      <c r="B10" s="113">
        <v>7</v>
      </c>
      <c r="C10" s="102"/>
      <c r="D10" s="98" t="s">
        <v>21</v>
      </c>
      <c r="E10" s="137">
        <f>SUM(E9)</f>
        <v>6000000</v>
      </c>
      <c r="F10" s="111">
        <f>SUM(F9)</f>
        <v>20000000</v>
      </c>
      <c r="G10" s="388"/>
      <c r="H10" s="26"/>
      <c r="I10" s="26"/>
    </row>
    <row r="11" spans="1:9" ht="12.6" customHeight="1" x14ac:dyDescent="0.25">
      <c r="A11" s="426">
        <v>8</v>
      </c>
      <c r="B11" s="26">
        <v>8</v>
      </c>
      <c r="C11" s="26">
        <v>2219</v>
      </c>
      <c r="D11" s="267" t="s">
        <v>854</v>
      </c>
      <c r="E11" s="267"/>
      <c r="F11" s="296">
        <v>6000000</v>
      </c>
      <c r="G11" s="388"/>
      <c r="H11" s="26" t="s">
        <v>761</v>
      </c>
      <c r="I11" s="26">
        <v>370</v>
      </c>
    </row>
    <row r="12" spans="1:9" ht="12.6" customHeight="1" thickBot="1" x14ac:dyDescent="0.3">
      <c r="A12" s="426">
        <v>9</v>
      </c>
      <c r="B12" s="26">
        <v>8</v>
      </c>
      <c r="C12" s="26">
        <v>2219</v>
      </c>
      <c r="D12" s="267" t="s">
        <v>803</v>
      </c>
      <c r="E12" s="296">
        <v>14800000</v>
      </c>
      <c r="F12" s="296">
        <v>18800000</v>
      </c>
      <c r="G12" s="388"/>
      <c r="H12" s="26" t="s">
        <v>804</v>
      </c>
      <c r="I12" s="26">
        <v>389</v>
      </c>
    </row>
    <row r="13" spans="1:9" ht="12.6" customHeight="1" thickBot="1" x14ac:dyDescent="0.3">
      <c r="A13" s="426">
        <v>10</v>
      </c>
      <c r="B13" s="113">
        <v>8</v>
      </c>
      <c r="C13" s="102"/>
      <c r="D13" s="98" t="s">
        <v>22</v>
      </c>
      <c r="E13" s="137">
        <f>SUM(E11:E12)</f>
        <v>14800000</v>
      </c>
      <c r="F13" s="111">
        <f>SUM(F11:F12)</f>
        <v>24800000</v>
      </c>
      <c r="G13" s="388"/>
      <c r="H13" s="26"/>
      <c r="I13" s="26"/>
    </row>
    <row r="14" spans="1:9" ht="12.6" customHeight="1" x14ac:dyDescent="0.25">
      <c r="A14" s="426">
        <v>11</v>
      </c>
      <c r="B14" s="26">
        <v>10</v>
      </c>
      <c r="C14" s="26">
        <v>3632</v>
      </c>
      <c r="D14" s="267" t="s">
        <v>754</v>
      </c>
      <c r="E14" s="267"/>
      <c r="F14" s="296">
        <v>17500000</v>
      </c>
      <c r="G14" s="388"/>
      <c r="H14" s="26" t="s">
        <v>753</v>
      </c>
      <c r="I14" s="26">
        <v>279</v>
      </c>
    </row>
    <row r="15" spans="1:9" ht="12.6" customHeight="1" x14ac:dyDescent="0.25">
      <c r="A15" s="426">
        <v>12</v>
      </c>
      <c r="B15" s="26">
        <v>10</v>
      </c>
      <c r="C15" s="26">
        <v>3636</v>
      </c>
      <c r="D15" s="267" t="s">
        <v>852</v>
      </c>
      <c r="E15" s="267"/>
      <c r="F15" s="296">
        <v>1300000</v>
      </c>
      <c r="G15" s="388"/>
      <c r="H15" s="26" t="s">
        <v>757</v>
      </c>
      <c r="I15" s="26">
        <v>336</v>
      </c>
    </row>
    <row r="16" spans="1:9" ht="12.6" customHeight="1" x14ac:dyDescent="0.25">
      <c r="A16" s="426">
        <v>13</v>
      </c>
      <c r="B16" s="26">
        <v>10</v>
      </c>
      <c r="C16" s="26">
        <v>3613</v>
      </c>
      <c r="D16" s="267" t="s">
        <v>853</v>
      </c>
      <c r="E16" s="267"/>
      <c r="F16" s="296">
        <v>1600000</v>
      </c>
      <c r="G16" s="388"/>
      <c r="H16" s="26" t="s">
        <v>761</v>
      </c>
      <c r="I16" s="26">
        <v>372</v>
      </c>
    </row>
    <row r="17" spans="1:10" ht="12.6" customHeight="1" x14ac:dyDescent="0.25">
      <c r="A17" s="426">
        <v>14</v>
      </c>
      <c r="B17" s="26">
        <v>10</v>
      </c>
      <c r="C17" s="26">
        <v>3636</v>
      </c>
      <c r="D17" s="267" t="s">
        <v>763</v>
      </c>
      <c r="E17" s="267"/>
      <c r="F17" s="296">
        <v>6000000</v>
      </c>
      <c r="G17" s="388"/>
      <c r="H17" s="26" t="s">
        <v>761</v>
      </c>
      <c r="I17" s="26">
        <v>374</v>
      </c>
    </row>
    <row r="18" spans="1:10" ht="12.6" customHeight="1" thickBot="1" x14ac:dyDescent="0.3">
      <c r="A18" s="426">
        <v>15</v>
      </c>
      <c r="B18" s="26">
        <v>10</v>
      </c>
      <c r="C18" s="26">
        <v>3745</v>
      </c>
      <c r="D18" s="267" t="s">
        <v>805</v>
      </c>
      <c r="E18" s="267"/>
      <c r="F18" s="296">
        <v>1100000</v>
      </c>
      <c r="G18" s="388"/>
      <c r="H18" s="26" t="s">
        <v>804</v>
      </c>
      <c r="I18" s="26">
        <v>391</v>
      </c>
    </row>
    <row r="19" spans="1:10" ht="12.6" customHeight="1" thickBot="1" x14ac:dyDescent="0.3">
      <c r="A19" s="426">
        <v>16</v>
      </c>
      <c r="B19" s="113">
        <v>10</v>
      </c>
      <c r="C19" s="102"/>
      <c r="D19" s="98" t="s">
        <v>26</v>
      </c>
      <c r="E19" s="137">
        <f>SUM(E14:E18)</f>
        <v>0</v>
      </c>
      <c r="F19" s="111">
        <f>SUM(F14:F18)</f>
        <v>27500000</v>
      </c>
      <c r="G19" s="388"/>
      <c r="H19" s="26"/>
      <c r="I19" s="26"/>
    </row>
    <row r="20" spans="1:10" ht="12.6" customHeight="1" x14ac:dyDescent="0.25">
      <c r="A20" s="426">
        <v>17</v>
      </c>
      <c r="B20" s="26">
        <v>11</v>
      </c>
      <c r="C20" s="26">
        <v>3725</v>
      </c>
      <c r="D20" s="267" t="s">
        <v>759</v>
      </c>
      <c r="E20" s="267"/>
      <c r="F20" s="296">
        <v>1200000</v>
      </c>
      <c r="G20" s="388"/>
      <c r="H20" s="26" t="s">
        <v>757</v>
      </c>
      <c r="I20" s="26">
        <v>337</v>
      </c>
    </row>
    <row r="21" spans="1:10" ht="12.6" customHeight="1" thickBot="1" x14ac:dyDescent="0.3">
      <c r="A21" s="426">
        <v>18</v>
      </c>
      <c r="B21" s="26">
        <v>11</v>
      </c>
      <c r="C21" s="26">
        <v>3725</v>
      </c>
      <c r="D21" s="267" t="s">
        <v>760</v>
      </c>
      <c r="E21" s="267"/>
      <c r="F21" s="296">
        <v>800000</v>
      </c>
      <c r="G21" s="388"/>
      <c r="H21" s="26" t="s">
        <v>757</v>
      </c>
      <c r="I21" s="26">
        <v>338</v>
      </c>
    </row>
    <row r="22" spans="1:10" ht="12.6" customHeight="1" thickBot="1" x14ac:dyDescent="0.3">
      <c r="A22" s="426">
        <v>19</v>
      </c>
      <c r="B22" s="113">
        <v>11</v>
      </c>
      <c r="C22" s="102"/>
      <c r="D22" s="98" t="s">
        <v>30</v>
      </c>
      <c r="E22" s="137">
        <f>SUM(E20:E21)</f>
        <v>0</v>
      </c>
      <c r="F22" s="111">
        <f>SUM(F20:F21)</f>
        <v>2000000</v>
      </c>
      <c r="G22" s="388"/>
      <c r="H22" s="26"/>
      <c r="I22" s="26"/>
    </row>
    <row r="23" spans="1:10" ht="12.6" customHeight="1" thickBot="1" x14ac:dyDescent="0.3">
      <c r="A23" s="426">
        <v>20</v>
      </c>
      <c r="B23" s="26">
        <v>12</v>
      </c>
      <c r="C23" s="26">
        <v>5512</v>
      </c>
      <c r="D23" s="267" t="s">
        <v>855</v>
      </c>
      <c r="E23" s="267"/>
      <c r="F23" s="296">
        <v>800000</v>
      </c>
      <c r="G23" s="388"/>
      <c r="H23" s="26" t="s">
        <v>758</v>
      </c>
      <c r="I23" s="26">
        <v>316</v>
      </c>
    </row>
    <row r="24" spans="1:10" ht="12.6" customHeight="1" thickBot="1" x14ac:dyDescent="0.3">
      <c r="A24" s="426">
        <v>21</v>
      </c>
      <c r="B24" s="113">
        <v>12</v>
      </c>
      <c r="C24" s="102"/>
      <c r="D24" s="98" t="s">
        <v>32</v>
      </c>
      <c r="E24" s="137">
        <f>SUM(E23)</f>
        <v>0</v>
      </c>
      <c r="F24" s="111">
        <f>SUM(F23)</f>
        <v>800000</v>
      </c>
      <c r="G24" s="388"/>
      <c r="H24" s="26"/>
      <c r="I24" s="26"/>
    </row>
    <row r="25" spans="1:10" ht="12.6" customHeight="1" thickBot="1" x14ac:dyDescent="0.3">
      <c r="A25" s="426">
        <v>22</v>
      </c>
      <c r="B25" s="30">
        <v>17</v>
      </c>
      <c r="C25" s="30">
        <v>3744</v>
      </c>
      <c r="D25" s="390" t="s">
        <v>756</v>
      </c>
      <c r="E25" s="390"/>
      <c r="F25" s="296">
        <v>10000000</v>
      </c>
      <c r="G25" s="388"/>
      <c r="H25" s="26" t="s">
        <v>755</v>
      </c>
      <c r="I25" s="26">
        <v>307</v>
      </c>
      <c r="J25" s="389"/>
    </row>
    <row r="26" spans="1:10" ht="12.6" customHeight="1" thickBot="1" x14ac:dyDescent="0.3">
      <c r="A26" s="426">
        <v>23</v>
      </c>
      <c r="B26" s="113">
        <v>17</v>
      </c>
      <c r="C26" s="102"/>
      <c r="D26" s="100" t="s">
        <v>59</v>
      </c>
      <c r="E26" s="137">
        <f>SUM(E25)</f>
        <v>0</v>
      </c>
      <c r="F26" s="111">
        <f>SUM(F25)</f>
        <v>10000000</v>
      </c>
      <c r="G26" s="388"/>
      <c r="H26" s="295"/>
      <c r="I26" s="295"/>
      <c r="J26" s="389"/>
    </row>
    <row r="27" spans="1:10" ht="12.6" customHeight="1" thickBot="1" x14ac:dyDescent="0.3">
      <c r="A27" s="426">
        <v>24</v>
      </c>
      <c r="B27" s="295"/>
      <c r="C27" s="295"/>
      <c r="D27" s="389"/>
      <c r="E27" s="389"/>
      <c r="F27" s="388"/>
      <c r="G27" s="388"/>
      <c r="H27" s="295"/>
      <c r="I27" s="295"/>
      <c r="J27" s="389"/>
    </row>
    <row r="28" spans="1:10" ht="12.6" customHeight="1" thickBot="1" x14ac:dyDescent="0.3">
      <c r="A28" s="426">
        <v>25</v>
      </c>
      <c r="B28" s="8" t="s">
        <v>849</v>
      </c>
      <c r="C28" s="91"/>
      <c r="D28" s="6"/>
      <c r="E28" s="293">
        <f>E6+E8+E10+E13+E19+E22+E24+E26</f>
        <v>26800000</v>
      </c>
      <c r="F28" s="407">
        <f>F6+F8+F10+F13+F19+F22+F24+F26</f>
        <v>89800000</v>
      </c>
      <c r="G28" s="302"/>
      <c r="H28" s="89"/>
      <c r="I28" s="89"/>
      <c r="J28" s="240"/>
    </row>
    <row r="29" spans="1:10" ht="12.6" customHeight="1" thickBot="1" x14ac:dyDescent="0.3">
      <c r="A29" s="426">
        <v>26</v>
      </c>
      <c r="F29" s="264"/>
      <c r="G29" s="391"/>
      <c r="H29" s="240"/>
      <c r="I29" s="240"/>
      <c r="J29" s="240"/>
    </row>
    <row r="30" spans="1:10" ht="12.6" customHeight="1" thickBot="1" x14ac:dyDescent="0.3">
      <c r="A30" s="426">
        <v>27</v>
      </c>
      <c r="B30" s="138" t="s">
        <v>848</v>
      </c>
      <c r="C30" s="102"/>
      <c r="D30" s="99"/>
      <c r="E30" s="137"/>
      <c r="F30" s="111">
        <f>F28-E28</f>
        <v>63000000</v>
      </c>
      <c r="G30" s="243"/>
    </row>
    <row r="31" spans="1:10" ht="12.6" customHeight="1" x14ac:dyDescent="0.2">
      <c r="B31" s="13"/>
      <c r="C31" s="13"/>
      <c r="D31" s="13"/>
      <c r="E31" s="140"/>
      <c r="F31" s="140"/>
      <c r="G31" s="406"/>
    </row>
    <row r="32" spans="1:10" ht="12.6" customHeight="1" x14ac:dyDescent="0.25">
      <c r="G32" s="240"/>
    </row>
    <row r="33" spans="6:7" ht="12.6" customHeight="1" x14ac:dyDescent="0.25">
      <c r="F33" s="264"/>
      <c r="G33" s="391"/>
    </row>
  </sheetData>
  <sortState ref="B4:H19">
    <sortCondition ref="B4"/>
  </sortState>
  <pageMargins left="0.70866141732283472" right="0.70866141732283472" top="0.78740157480314965" bottom="0.78740157480314965" header="0.31496062992125984" footer="0.31496062992125984"/>
  <pageSetup paperSize="9" firstPageNumber="3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workbookViewId="0">
      <selection activeCell="L58" sqref="L58"/>
    </sheetView>
  </sheetViews>
  <sheetFormatPr defaultRowHeight="12.6" customHeight="1" x14ac:dyDescent="0.25"/>
  <cols>
    <col min="1" max="1" width="4.140625" style="409" customWidth="1"/>
    <col min="2" max="2" width="3.42578125" style="395" customWidth="1"/>
    <col min="3" max="3" width="5.28515625" style="394" customWidth="1"/>
    <col min="4" max="4" width="35.85546875" style="395" customWidth="1"/>
    <col min="5" max="5" width="10.85546875" style="395" customWidth="1"/>
    <col min="6" max="7" width="11.140625" style="395" bestFit="1" customWidth="1"/>
    <col min="8" max="8" width="11" style="395" customWidth="1"/>
    <col min="9" max="16384" width="9.140625" style="140"/>
  </cols>
  <sheetData>
    <row r="1" spans="1:8" s="215" customFormat="1" ht="12.6" customHeight="1" x14ac:dyDescent="0.25">
      <c r="A1" s="409"/>
      <c r="B1" s="365" t="s">
        <v>850</v>
      </c>
      <c r="C1" s="392"/>
      <c r="D1" s="393"/>
      <c r="E1" s="393"/>
      <c r="F1" s="393"/>
      <c r="G1" s="393"/>
      <c r="H1" s="393"/>
    </row>
    <row r="2" spans="1:8" ht="12.6" customHeight="1" x14ac:dyDescent="0.25">
      <c r="B2" s="162"/>
    </row>
    <row r="3" spans="1:8" ht="12.6" customHeight="1" x14ac:dyDescent="0.25">
      <c r="B3" s="428"/>
      <c r="C3" s="428"/>
      <c r="D3" s="428"/>
      <c r="E3" s="396"/>
      <c r="F3" s="397">
        <v>2022</v>
      </c>
      <c r="G3" s="396"/>
      <c r="H3" s="397">
        <v>2023</v>
      </c>
    </row>
    <row r="4" spans="1:8" ht="12.6" customHeight="1" x14ac:dyDescent="0.25">
      <c r="A4" s="409" t="s">
        <v>856</v>
      </c>
      <c r="B4" s="427" t="s">
        <v>535</v>
      </c>
      <c r="C4" s="103" t="s">
        <v>2</v>
      </c>
      <c r="D4" s="104" t="s">
        <v>536</v>
      </c>
      <c r="E4" s="366" t="s">
        <v>534</v>
      </c>
      <c r="F4" s="366" t="s">
        <v>533</v>
      </c>
      <c r="G4" s="366" t="s">
        <v>534</v>
      </c>
      <c r="H4" s="366" t="s">
        <v>533</v>
      </c>
    </row>
    <row r="5" spans="1:8" ht="12.6" customHeight="1" x14ac:dyDescent="0.25">
      <c r="A5" s="409">
        <v>1</v>
      </c>
      <c r="B5" s="107">
        <v>1</v>
      </c>
      <c r="C5" s="107">
        <v>2143</v>
      </c>
      <c r="D5" s="101" t="s">
        <v>86</v>
      </c>
      <c r="E5" s="155">
        <v>0</v>
      </c>
      <c r="F5" s="108">
        <v>525000</v>
      </c>
      <c r="G5" s="155">
        <v>0</v>
      </c>
      <c r="H5" s="108">
        <v>525000</v>
      </c>
    </row>
    <row r="6" spans="1:8" ht="12.6" customHeight="1" x14ac:dyDescent="0.25">
      <c r="A6" s="409">
        <v>2</v>
      </c>
      <c r="B6" s="107">
        <v>1</v>
      </c>
      <c r="C6" s="107">
        <v>6223</v>
      </c>
      <c r="D6" s="101" t="s">
        <v>537</v>
      </c>
      <c r="E6" s="155">
        <v>0</v>
      </c>
      <c r="F6" s="108">
        <v>85000</v>
      </c>
      <c r="G6" s="155">
        <v>0</v>
      </c>
      <c r="H6" s="108">
        <v>85000</v>
      </c>
    </row>
    <row r="7" spans="1:8" ht="12.6" customHeight="1" thickBot="1" x14ac:dyDescent="0.3">
      <c r="A7" s="409">
        <v>3</v>
      </c>
      <c r="B7" s="121">
        <v>1</v>
      </c>
      <c r="C7" s="121">
        <v>3392</v>
      </c>
      <c r="D7" s="136" t="s">
        <v>538</v>
      </c>
      <c r="E7" s="158">
        <v>0</v>
      </c>
      <c r="F7" s="119">
        <v>0</v>
      </c>
      <c r="G7" s="158">
        <v>0</v>
      </c>
      <c r="H7" s="119">
        <v>0</v>
      </c>
    </row>
    <row r="8" spans="1:8" ht="12.6" customHeight="1" thickBot="1" x14ac:dyDescent="0.3">
      <c r="A8" s="409">
        <v>4</v>
      </c>
      <c r="B8" s="109">
        <v>1</v>
      </c>
      <c r="C8" s="110"/>
      <c r="D8" s="98" t="s">
        <v>732</v>
      </c>
      <c r="E8" s="137">
        <v>0</v>
      </c>
      <c r="F8" s="137">
        <f>SUM(F5:F7)</f>
        <v>610000</v>
      </c>
      <c r="G8" s="137">
        <v>0</v>
      </c>
      <c r="H8" s="111">
        <f>SUM(H5:H7)</f>
        <v>610000</v>
      </c>
    </row>
    <row r="9" spans="1:8" ht="12.6" customHeight="1" x14ac:dyDescent="0.25">
      <c r="A9" s="409">
        <v>5</v>
      </c>
      <c r="B9" s="105">
        <v>2</v>
      </c>
      <c r="C9" s="105">
        <v>3111</v>
      </c>
      <c r="D9" s="112" t="s">
        <v>6</v>
      </c>
      <c r="E9" s="139">
        <v>14000</v>
      </c>
      <c r="F9" s="106">
        <v>3130000</v>
      </c>
      <c r="G9" s="139">
        <v>14000</v>
      </c>
      <c r="H9" s="106">
        <v>3130000</v>
      </c>
    </row>
    <row r="10" spans="1:8" ht="12.6" customHeight="1" x14ac:dyDescent="0.25">
      <c r="A10" s="409">
        <v>6</v>
      </c>
      <c r="B10" s="107">
        <v>2</v>
      </c>
      <c r="C10" s="107">
        <v>3113</v>
      </c>
      <c r="D10" s="101" t="s">
        <v>7</v>
      </c>
      <c r="E10" s="155">
        <v>14000</v>
      </c>
      <c r="F10" s="108">
        <v>15130000</v>
      </c>
      <c r="G10" s="155">
        <v>14000</v>
      </c>
      <c r="H10" s="108">
        <v>15130000</v>
      </c>
    </row>
    <row r="11" spans="1:8" ht="12.6" customHeight="1" x14ac:dyDescent="0.25">
      <c r="A11" s="409">
        <v>7</v>
      </c>
      <c r="B11" s="107">
        <v>2</v>
      </c>
      <c r="C11" s="107">
        <v>3141</v>
      </c>
      <c r="D11" s="101" t="s">
        <v>119</v>
      </c>
      <c r="E11" s="155">
        <v>0</v>
      </c>
      <c r="F11" s="108">
        <v>1210000</v>
      </c>
      <c r="G11" s="155">
        <v>0</v>
      </c>
      <c r="H11" s="108">
        <v>1210000</v>
      </c>
    </row>
    <row r="12" spans="1:8" ht="12.6" customHeight="1" x14ac:dyDescent="0.25">
      <c r="A12" s="409">
        <v>8</v>
      </c>
      <c r="B12" s="107">
        <v>2</v>
      </c>
      <c r="C12" s="107">
        <v>3231</v>
      </c>
      <c r="D12" s="101" t="s">
        <v>122</v>
      </c>
      <c r="E12" s="155">
        <v>169000</v>
      </c>
      <c r="F12" s="108">
        <v>0</v>
      </c>
      <c r="G12" s="155">
        <v>169000</v>
      </c>
      <c r="H12" s="108">
        <v>0</v>
      </c>
    </row>
    <row r="13" spans="1:8" ht="12.6" customHeight="1" x14ac:dyDescent="0.25">
      <c r="A13" s="409">
        <v>9</v>
      </c>
      <c r="B13" s="107">
        <v>2</v>
      </c>
      <c r="C13" s="107">
        <v>3392</v>
      </c>
      <c r="D13" s="101" t="s">
        <v>125</v>
      </c>
      <c r="E13" s="155">
        <v>0</v>
      </c>
      <c r="F13" s="108">
        <v>0</v>
      </c>
      <c r="G13" s="155">
        <v>0</v>
      </c>
      <c r="H13" s="108">
        <v>0</v>
      </c>
    </row>
    <row r="14" spans="1:8" ht="12.6" customHeight="1" thickBot="1" x14ac:dyDescent="0.3">
      <c r="A14" s="409">
        <v>10</v>
      </c>
      <c r="B14" s="121">
        <v>2</v>
      </c>
      <c r="C14" s="121">
        <v>3421</v>
      </c>
      <c r="D14" s="136" t="s">
        <v>9</v>
      </c>
      <c r="E14" s="158">
        <v>18000</v>
      </c>
      <c r="F14" s="119">
        <v>950000</v>
      </c>
      <c r="G14" s="158">
        <v>18000</v>
      </c>
      <c r="H14" s="119">
        <v>950000</v>
      </c>
    </row>
    <row r="15" spans="1:8" ht="12.6" customHeight="1" thickBot="1" x14ac:dyDescent="0.3">
      <c r="A15" s="409">
        <v>11</v>
      </c>
      <c r="B15" s="109">
        <v>2</v>
      </c>
      <c r="C15" s="110"/>
      <c r="D15" s="98" t="s">
        <v>10</v>
      </c>
      <c r="E15" s="137">
        <f>SUM(E9:E14)</f>
        <v>215000</v>
      </c>
      <c r="F15" s="137">
        <f>SUM(F9:F14)</f>
        <v>20420000</v>
      </c>
      <c r="G15" s="137">
        <f>SUM(G9:G14)</f>
        <v>215000</v>
      </c>
      <c r="H15" s="111">
        <f>SUM(H9:H14)</f>
        <v>20420000</v>
      </c>
    </row>
    <row r="16" spans="1:8" ht="12.6" customHeight="1" x14ac:dyDescent="0.25">
      <c r="A16" s="409">
        <v>12</v>
      </c>
      <c r="B16" s="105">
        <v>3</v>
      </c>
      <c r="C16" s="105">
        <v>3311</v>
      </c>
      <c r="D16" s="112" t="s">
        <v>132</v>
      </c>
      <c r="E16" s="139">
        <v>0</v>
      </c>
      <c r="F16" s="106">
        <v>500000</v>
      </c>
      <c r="G16" s="139">
        <v>0</v>
      </c>
      <c r="H16" s="106">
        <v>500000</v>
      </c>
    </row>
    <row r="17" spans="1:8" ht="12.6" customHeight="1" x14ac:dyDescent="0.25">
      <c r="A17" s="409">
        <v>13</v>
      </c>
      <c r="B17" s="107">
        <v>3</v>
      </c>
      <c r="C17" s="107">
        <v>3319</v>
      </c>
      <c r="D17" s="101" t="s">
        <v>137</v>
      </c>
      <c r="E17" s="155">
        <v>0</v>
      </c>
      <c r="F17" s="108">
        <v>70000</v>
      </c>
      <c r="G17" s="155">
        <v>0</v>
      </c>
      <c r="H17" s="108">
        <v>70000</v>
      </c>
    </row>
    <row r="18" spans="1:8" ht="12.6" customHeight="1" x14ac:dyDescent="0.25">
      <c r="A18" s="409">
        <v>14</v>
      </c>
      <c r="B18" s="107">
        <v>3</v>
      </c>
      <c r="C18" s="107">
        <v>3322</v>
      </c>
      <c r="D18" s="101" t="s">
        <v>143</v>
      </c>
      <c r="E18" s="155">
        <v>0</v>
      </c>
      <c r="F18" s="108">
        <v>422000</v>
      </c>
      <c r="G18" s="155">
        <v>0</v>
      </c>
      <c r="H18" s="108">
        <v>422000</v>
      </c>
    </row>
    <row r="19" spans="1:8" ht="12.6" customHeight="1" x14ac:dyDescent="0.25">
      <c r="A19" s="409">
        <v>15</v>
      </c>
      <c r="B19" s="107">
        <v>3</v>
      </c>
      <c r="C19" s="107">
        <v>3326</v>
      </c>
      <c r="D19" s="101" t="s">
        <v>733</v>
      </c>
      <c r="E19" s="155">
        <v>0</v>
      </c>
      <c r="F19" s="108">
        <v>200000</v>
      </c>
      <c r="G19" s="155">
        <v>0</v>
      </c>
      <c r="H19" s="108">
        <v>200000</v>
      </c>
    </row>
    <row r="20" spans="1:8" ht="12.6" customHeight="1" x14ac:dyDescent="0.25">
      <c r="A20" s="409">
        <v>16</v>
      </c>
      <c r="B20" s="107">
        <v>3</v>
      </c>
      <c r="C20" s="107">
        <v>3392</v>
      </c>
      <c r="D20" s="101" t="s">
        <v>148</v>
      </c>
      <c r="E20" s="155">
        <v>0</v>
      </c>
      <c r="F20" s="108">
        <v>13418000</v>
      </c>
      <c r="G20" s="155">
        <v>0</v>
      </c>
      <c r="H20" s="108">
        <v>13418000</v>
      </c>
    </row>
    <row r="21" spans="1:8" ht="12.6" customHeight="1" thickBot="1" x14ac:dyDescent="0.3">
      <c r="A21" s="409">
        <v>17</v>
      </c>
      <c r="B21" s="121">
        <v>3</v>
      </c>
      <c r="C21" s="121">
        <v>3392</v>
      </c>
      <c r="D21" s="136" t="s">
        <v>539</v>
      </c>
      <c r="E21" s="158">
        <v>0</v>
      </c>
      <c r="F21" s="119">
        <v>350000</v>
      </c>
      <c r="G21" s="158">
        <v>0</v>
      </c>
      <c r="H21" s="119">
        <v>350000</v>
      </c>
    </row>
    <row r="22" spans="1:8" ht="12.6" customHeight="1" thickBot="1" x14ac:dyDescent="0.3">
      <c r="A22" s="409">
        <v>18</v>
      </c>
      <c r="B22" s="109">
        <v>3</v>
      </c>
      <c r="C22" s="110"/>
      <c r="D22" s="98" t="s">
        <v>11</v>
      </c>
      <c r="E22" s="137">
        <f>SUM(E17:E21)</f>
        <v>0</v>
      </c>
      <c r="F22" s="137">
        <f>SUM(F16:F21)</f>
        <v>14960000</v>
      </c>
      <c r="G22" s="137">
        <f>SUM(G17:G21)</f>
        <v>0</v>
      </c>
      <c r="H22" s="111">
        <f>SUM(H16:H21)</f>
        <v>14960000</v>
      </c>
    </row>
    <row r="23" spans="1:8" ht="12.6" customHeight="1" x14ac:dyDescent="0.25">
      <c r="A23" s="409">
        <v>19</v>
      </c>
      <c r="B23" s="105">
        <v>4</v>
      </c>
      <c r="C23" s="105">
        <v>3341</v>
      </c>
      <c r="D23" s="112" t="s">
        <v>540</v>
      </c>
      <c r="E23" s="139">
        <v>0</v>
      </c>
      <c r="F23" s="106">
        <v>990000</v>
      </c>
      <c r="G23" s="139">
        <v>0</v>
      </c>
      <c r="H23" s="106">
        <v>990000</v>
      </c>
    </row>
    <row r="24" spans="1:8" ht="12.6" customHeight="1" x14ac:dyDescent="0.25">
      <c r="A24" s="409">
        <v>20</v>
      </c>
      <c r="B24" s="107">
        <v>4</v>
      </c>
      <c r="C24" s="107">
        <v>3349</v>
      </c>
      <c r="D24" s="101" t="s">
        <v>156</v>
      </c>
      <c r="E24" s="155">
        <v>0</v>
      </c>
      <c r="F24" s="108">
        <v>170000</v>
      </c>
      <c r="G24" s="155">
        <v>0</v>
      </c>
      <c r="H24" s="108">
        <v>170000</v>
      </c>
    </row>
    <row r="25" spans="1:8" ht="12.6" customHeight="1" x14ac:dyDescent="0.25">
      <c r="A25" s="409">
        <v>21</v>
      </c>
      <c r="B25" s="107">
        <v>4</v>
      </c>
      <c r="C25" s="107">
        <v>3392</v>
      </c>
      <c r="D25" s="101" t="s">
        <v>158</v>
      </c>
      <c r="E25" s="155">
        <v>0</v>
      </c>
      <c r="F25" s="108">
        <v>355000</v>
      </c>
      <c r="G25" s="155">
        <v>0</v>
      </c>
      <c r="H25" s="108">
        <v>355000</v>
      </c>
    </row>
    <row r="26" spans="1:8" ht="12.6" customHeight="1" thickBot="1" x14ac:dyDescent="0.3">
      <c r="A26" s="409">
        <v>22</v>
      </c>
      <c r="B26" s="121">
        <v>4</v>
      </c>
      <c r="C26" s="121">
        <v>3399</v>
      </c>
      <c r="D26" s="136" t="s">
        <v>162</v>
      </c>
      <c r="E26" s="158">
        <v>0</v>
      </c>
      <c r="F26" s="119">
        <v>500000</v>
      </c>
      <c r="G26" s="158">
        <v>0</v>
      </c>
      <c r="H26" s="119">
        <v>500000</v>
      </c>
    </row>
    <row r="27" spans="1:8" ht="12.6" customHeight="1" thickBot="1" x14ac:dyDescent="0.3">
      <c r="A27" s="409">
        <v>23</v>
      </c>
      <c r="B27" s="109">
        <v>4</v>
      </c>
      <c r="C27" s="110"/>
      <c r="D27" s="98" t="s">
        <v>12</v>
      </c>
      <c r="E27" s="137">
        <v>0</v>
      </c>
      <c r="F27" s="137">
        <f>SUM(F23:F26)</f>
        <v>2015000</v>
      </c>
      <c r="G27" s="137">
        <v>0</v>
      </c>
      <c r="H27" s="111">
        <f>SUM(H23:H26)</f>
        <v>2015000</v>
      </c>
    </row>
    <row r="28" spans="1:8" ht="12.6" customHeight="1" x14ac:dyDescent="0.25">
      <c r="A28" s="409">
        <v>24</v>
      </c>
      <c r="B28" s="105">
        <v>5</v>
      </c>
      <c r="C28" s="105">
        <v>3412</v>
      </c>
      <c r="D28" s="112" t="s">
        <v>541</v>
      </c>
      <c r="E28" s="139">
        <v>0</v>
      </c>
      <c r="F28" s="106">
        <v>505000</v>
      </c>
      <c r="G28" s="139">
        <v>0</v>
      </c>
      <c r="H28" s="106">
        <v>505000</v>
      </c>
    </row>
    <row r="29" spans="1:8" ht="12.6" customHeight="1" x14ac:dyDescent="0.25">
      <c r="A29" s="409">
        <v>25</v>
      </c>
      <c r="B29" s="107">
        <v>5</v>
      </c>
      <c r="C29" s="107">
        <v>3419</v>
      </c>
      <c r="D29" s="101" t="s">
        <v>170</v>
      </c>
      <c r="E29" s="155">
        <v>0</v>
      </c>
      <c r="F29" s="108">
        <v>340000</v>
      </c>
      <c r="G29" s="155">
        <v>0</v>
      </c>
      <c r="H29" s="108">
        <v>340000</v>
      </c>
    </row>
    <row r="30" spans="1:8" ht="12.6" customHeight="1" x14ac:dyDescent="0.25">
      <c r="A30" s="409">
        <v>26</v>
      </c>
      <c r="B30" s="107">
        <v>5</v>
      </c>
      <c r="C30" s="107">
        <v>3419</v>
      </c>
      <c r="D30" s="101" t="s">
        <v>544</v>
      </c>
      <c r="E30" s="155">
        <v>0</v>
      </c>
      <c r="F30" s="108">
        <v>0</v>
      </c>
      <c r="G30" s="155">
        <v>0</v>
      </c>
      <c r="H30" s="108">
        <v>0</v>
      </c>
    </row>
    <row r="31" spans="1:8" ht="12.6" customHeight="1" x14ac:dyDescent="0.25">
      <c r="A31" s="409">
        <v>27</v>
      </c>
      <c r="B31" s="107">
        <v>5</v>
      </c>
      <c r="C31" s="107">
        <v>3419</v>
      </c>
      <c r="D31" s="101" t="s">
        <v>542</v>
      </c>
      <c r="E31" s="155">
        <v>0</v>
      </c>
      <c r="F31" s="108">
        <v>5790000</v>
      </c>
      <c r="G31" s="155">
        <v>0</v>
      </c>
      <c r="H31" s="108">
        <v>5790000</v>
      </c>
    </row>
    <row r="32" spans="1:8" ht="12.6" customHeight="1" x14ac:dyDescent="0.25">
      <c r="A32" s="409">
        <v>28</v>
      </c>
      <c r="B32" s="107">
        <v>5</v>
      </c>
      <c r="C32" s="107">
        <v>3419</v>
      </c>
      <c r="D32" s="101" t="s">
        <v>543</v>
      </c>
      <c r="E32" s="155">
        <v>0</v>
      </c>
      <c r="F32" s="108">
        <v>2320000</v>
      </c>
      <c r="G32" s="155">
        <v>0</v>
      </c>
      <c r="H32" s="108">
        <v>2320000</v>
      </c>
    </row>
    <row r="33" spans="1:8" ht="12.6" customHeight="1" thickBot="1" x14ac:dyDescent="0.3">
      <c r="A33" s="409">
        <v>29</v>
      </c>
      <c r="B33" s="121">
        <v>5</v>
      </c>
      <c r="C33" s="121">
        <v>3429</v>
      </c>
      <c r="D33" s="136" t="s">
        <v>545</v>
      </c>
      <c r="E33" s="158">
        <v>0</v>
      </c>
      <c r="F33" s="119">
        <v>3480000</v>
      </c>
      <c r="G33" s="158">
        <v>0</v>
      </c>
      <c r="H33" s="119">
        <v>3480000</v>
      </c>
    </row>
    <row r="34" spans="1:8" ht="12.6" customHeight="1" thickBot="1" x14ac:dyDescent="0.3">
      <c r="A34" s="409">
        <v>30</v>
      </c>
      <c r="B34" s="109">
        <v>5</v>
      </c>
      <c r="C34" s="110"/>
      <c r="D34" s="98" t="s">
        <v>13</v>
      </c>
      <c r="E34" s="137">
        <v>0</v>
      </c>
      <c r="F34" s="137">
        <f>SUM(F28:F33)</f>
        <v>12435000</v>
      </c>
      <c r="G34" s="137">
        <v>0</v>
      </c>
      <c r="H34" s="111">
        <f>SUM(H28:H33)</f>
        <v>12435000</v>
      </c>
    </row>
    <row r="35" spans="1:8" ht="12.6" customHeight="1" x14ac:dyDescent="0.25">
      <c r="A35" s="409">
        <v>31</v>
      </c>
      <c r="B35" s="105">
        <v>6</v>
      </c>
      <c r="C35" s="105">
        <v>4339</v>
      </c>
      <c r="D35" s="112" t="s">
        <v>666</v>
      </c>
      <c r="E35" s="139">
        <v>0</v>
      </c>
      <c r="F35" s="106">
        <v>312000</v>
      </c>
      <c r="G35" s="139">
        <v>0</v>
      </c>
      <c r="H35" s="106">
        <v>312000</v>
      </c>
    </row>
    <row r="36" spans="1:8" ht="12.6" customHeight="1" x14ac:dyDescent="0.25">
      <c r="A36" s="409">
        <v>32</v>
      </c>
      <c r="B36" s="107">
        <v>6</v>
      </c>
      <c r="C36" s="107">
        <v>4341</v>
      </c>
      <c r="D36" s="101" t="s">
        <v>851</v>
      </c>
      <c r="E36" s="155">
        <v>0</v>
      </c>
      <c r="F36" s="108">
        <v>300000</v>
      </c>
      <c r="G36" s="155">
        <v>0</v>
      </c>
      <c r="H36" s="108">
        <v>300000</v>
      </c>
    </row>
    <row r="37" spans="1:8" ht="12.6" customHeight="1" x14ac:dyDescent="0.25">
      <c r="A37" s="409">
        <v>33</v>
      </c>
      <c r="B37" s="107">
        <v>6</v>
      </c>
      <c r="C37" s="107">
        <v>4357</v>
      </c>
      <c r="D37" s="101" t="s">
        <v>205</v>
      </c>
      <c r="E37" s="155">
        <v>0</v>
      </c>
      <c r="F37" s="108">
        <v>5004000</v>
      </c>
      <c r="G37" s="155">
        <v>0</v>
      </c>
      <c r="H37" s="108">
        <v>5004000</v>
      </c>
    </row>
    <row r="38" spans="1:8" ht="12.6" customHeight="1" x14ac:dyDescent="0.25">
      <c r="A38" s="409">
        <v>34</v>
      </c>
      <c r="B38" s="107">
        <v>6</v>
      </c>
      <c r="C38" s="107">
        <v>4359</v>
      </c>
      <c r="D38" s="101" t="s">
        <v>219</v>
      </c>
      <c r="E38" s="155">
        <v>0</v>
      </c>
      <c r="F38" s="108">
        <v>478000</v>
      </c>
      <c r="G38" s="155">
        <v>0</v>
      </c>
      <c r="H38" s="108">
        <v>478000</v>
      </c>
    </row>
    <row r="39" spans="1:8" ht="12.6" customHeight="1" x14ac:dyDescent="0.25">
      <c r="A39" s="409">
        <v>35</v>
      </c>
      <c r="B39" s="107">
        <v>6</v>
      </c>
      <c r="C39" s="107">
        <v>4374</v>
      </c>
      <c r="D39" s="101" t="s">
        <v>638</v>
      </c>
      <c r="E39" s="155">
        <v>0</v>
      </c>
      <c r="F39" s="108">
        <v>300000</v>
      </c>
      <c r="G39" s="155">
        <v>0</v>
      </c>
      <c r="H39" s="108">
        <v>300000</v>
      </c>
    </row>
    <row r="40" spans="1:8" ht="12.6" customHeight="1" x14ac:dyDescent="0.25">
      <c r="A40" s="409">
        <v>36</v>
      </c>
      <c r="B40" s="107">
        <v>6</v>
      </c>
      <c r="C40" s="107">
        <v>4379</v>
      </c>
      <c r="D40" s="101" t="s">
        <v>690</v>
      </c>
      <c r="E40" s="155">
        <v>0</v>
      </c>
      <c r="F40" s="108">
        <v>330000</v>
      </c>
      <c r="G40" s="155">
        <v>0</v>
      </c>
      <c r="H40" s="108">
        <v>330000</v>
      </c>
    </row>
    <row r="41" spans="1:8" ht="12.6" customHeight="1" x14ac:dyDescent="0.25">
      <c r="A41" s="409">
        <v>37</v>
      </c>
      <c r="B41" s="107">
        <v>6</v>
      </c>
      <c r="C41" s="107">
        <v>4399</v>
      </c>
      <c r="D41" s="101" t="s">
        <v>546</v>
      </c>
      <c r="E41" s="155">
        <v>0</v>
      </c>
      <c r="F41" s="108">
        <v>180000</v>
      </c>
      <c r="G41" s="155">
        <v>0</v>
      </c>
      <c r="H41" s="108">
        <v>180000</v>
      </c>
    </row>
    <row r="42" spans="1:8" ht="12.6" customHeight="1" thickBot="1" x14ac:dyDescent="0.3">
      <c r="A42" s="409">
        <v>38</v>
      </c>
      <c r="B42" s="121">
        <v>6</v>
      </c>
      <c r="C42" s="121">
        <v>6171</v>
      </c>
      <c r="D42" s="136" t="s">
        <v>547</v>
      </c>
      <c r="E42" s="158">
        <v>6500000</v>
      </c>
      <c r="F42" s="119">
        <v>561000</v>
      </c>
      <c r="G42" s="158">
        <v>6500000</v>
      </c>
      <c r="H42" s="119">
        <v>561000</v>
      </c>
    </row>
    <row r="43" spans="1:8" ht="12.6" customHeight="1" thickBot="1" x14ac:dyDescent="0.3">
      <c r="A43" s="409">
        <v>39</v>
      </c>
      <c r="B43" s="109">
        <v>6</v>
      </c>
      <c r="C43" s="110"/>
      <c r="D43" s="98" t="s">
        <v>14</v>
      </c>
      <c r="E43" s="137">
        <f>SUM(E35:E42)</f>
        <v>6500000</v>
      </c>
      <c r="F43" s="137">
        <f>SUM(F35:F42)</f>
        <v>7465000</v>
      </c>
      <c r="G43" s="137">
        <f>SUM(G35:G42)</f>
        <v>6500000</v>
      </c>
      <c r="H43" s="111">
        <f>SUM(H35:H42)</f>
        <v>7465000</v>
      </c>
    </row>
    <row r="44" spans="1:8" ht="12.6" customHeight="1" x14ac:dyDescent="0.25">
      <c r="A44" s="409">
        <v>40</v>
      </c>
      <c r="B44" s="105">
        <v>7</v>
      </c>
      <c r="C44" s="105">
        <v>3612</v>
      </c>
      <c r="D44" s="112" t="s">
        <v>258</v>
      </c>
      <c r="E44" s="139">
        <v>7730000</v>
      </c>
      <c r="F44" s="106">
        <v>7163000</v>
      </c>
      <c r="G44" s="139">
        <v>7730000</v>
      </c>
      <c r="H44" s="106">
        <v>7163000</v>
      </c>
    </row>
    <row r="45" spans="1:8" ht="12.6" customHeight="1" x14ac:dyDescent="0.25">
      <c r="A45" s="409">
        <v>41</v>
      </c>
      <c r="B45" s="107">
        <v>7</v>
      </c>
      <c r="C45" s="107">
        <v>3613</v>
      </c>
      <c r="D45" s="101" t="s">
        <v>270</v>
      </c>
      <c r="E45" s="155">
        <v>4130000</v>
      </c>
      <c r="F45" s="108">
        <v>3417000</v>
      </c>
      <c r="G45" s="155">
        <v>4130000</v>
      </c>
      <c r="H45" s="108">
        <v>3417000</v>
      </c>
    </row>
    <row r="46" spans="1:8" ht="12.6" customHeight="1" thickBot="1" x14ac:dyDescent="0.3">
      <c r="A46" s="409">
        <v>42</v>
      </c>
      <c r="B46" s="121">
        <v>7</v>
      </c>
      <c r="C46" s="121">
        <v>3639</v>
      </c>
      <c r="D46" s="136" t="s">
        <v>20</v>
      </c>
      <c r="E46" s="158">
        <v>1600000</v>
      </c>
      <c r="F46" s="119">
        <v>950000</v>
      </c>
      <c r="G46" s="158">
        <v>1700000</v>
      </c>
      <c r="H46" s="119">
        <v>950000</v>
      </c>
    </row>
    <row r="47" spans="1:8" ht="12.6" customHeight="1" thickBot="1" x14ac:dyDescent="0.3">
      <c r="A47" s="409">
        <v>43</v>
      </c>
      <c r="B47" s="109">
        <v>7</v>
      </c>
      <c r="C47" s="110"/>
      <c r="D47" s="98" t="s">
        <v>21</v>
      </c>
      <c r="E47" s="137">
        <f>SUM(E44:E46)</f>
        <v>13460000</v>
      </c>
      <c r="F47" s="137">
        <f>SUM(F44:F46)</f>
        <v>11530000</v>
      </c>
      <c r="G47" s="137">
        <f>SUM(G44:G46)</f>
        <v>13560000</v>
      </c>
      <c r="H47" s="111">
        <f>SUM(H44:H46)</f>
        <v>11530000</v>
      </c>
    </row>
    <row r="48" spans="1:8" ht="12.6" customHeight="1" x14ac:dyDescent="0.25">
      <c r="A48" s="409">
        <v>44</v>
      </c>
      <c r="B48" s="105">
        <v>8</v>
      </c>
      <c r="C48" s="105">
        <v>2212</v>
      </c>
      <c r="D48" s="112" t="s">
        <v>289</v>
      </c>
      <c r="E48" s="139">
        <v>0</v>
      </c>
      <c r="F48" s="106">
        <v>11193000</v>
      </c>
      <c r="G48" s="139">
        <v>0</v>
      </c>
      <c r="H48" s="106">
        <v>11193000</v>
      </c>
    </row>
    <row r="49" spans="1:8" ht="12.6" customHeight="1" x14ac:dyDescent="0.25">
      <c r="A49" s="409">
        <v>45</v>
      </c>
      <c r="B49" s="107">
        <v>8</v>
      </c>
      <c r="C49" s="107">
        <v>2219</v>
      </c>
      <c r="D49" s="101" t="s">
        <v>291</v>
      </c>
      <c r="E49" s="155">
        <v>3300000</v>
      </c>
      <c r="F49" s="108">
        <v>1423000</v>
      </c>
      <c r="G49" s="155">
        <v>3450000</v>
      </c>
      <c r="H49" s="108">
        <v>1423000</v>
      </c>
    </row>
    <row r="50" spans="1:8" ht="12.6" customHeight="1" thickBot="1" x14ac:dyDescent="0.3">
      <c r="A50" s="409">
        <v>46</v>
      </c>
      <c r="B50" s="121">
        <v>8</v>
      </c>
      <c r="C50" s="121">
        <v>2219</v>
      </c>
      <c r="D50" s="136" t="s">
        <v>734</v>
      </c>
      <c r="E50" s="158">
        <v>0</v>
      </c>
      <c r="F50" s="119">
        <v>7019000</v>
      </c>
      <c r="G50" s="158">
        <v>0</v>
      </c>
      <c r="H50" s="119">
        <v>7019000</v>
      </c>
    </row>
    <row r="51" spans="1:8" ht="12.6" customHeight="1" thickBot="1" x14ac:dyDescent="0.3">
      <c r="A51" s="409">
        <v>47</v>
      </c>
      <c r="B51" s="109">
        <v>8</v>
      </c>
      <c r="C51" s="110"/>
      <c r="D51" s="98" t="s">
        <v>22</v>
      </c>
      <c r="E51" s="137">
        <f>SUM(E48:E50)</f>
        <v>3300000</v>
      </c>
      <c r="F51" s="137">
        <f>SUM(F48:F50)</f>
        <v>19635000</v>
      </c>
      <c r="G51" s="137">
        <f>SUM(G48:G50)</f>
        <v>3450000</v>
      </c>
      <c r="H51" s="111">
        <f>SUM(H48:H50)</f>
        <v>19635000</v>
      </c>
    </row>
    <row r="52" spans="1:8" ht="12.6" customHeight="1" x14ac:dyDescent="0.25">
      <c r="A52" s="409">
        <v>48</v>
      </c>
      <c r="B52" s="105">
        <v>9</v>
      </c>
      <c r="C52" s="105">
        <v>2223</v>
      </c>
      <c r="D52" s="112" t="s">
        <v>299</v>
      </c>
      <c r="E52" s="139">
        <v>0</v>
      </c>
      <c r="F52" s="106">
        <v>95000</v>
      </c>
      <c r="G52" s="139">
        <v>0</v>
      </c>
      <c r="H52" s="106">
        <v>95000</v>
      </c>
    </row>
    <row r="53" spans="1:8" ht="12.6" customHeight="1" thickBot="1" x14ac:dyDescent="0.3">
      <c r="A53" s="409">
        <v>49</v>
      </c>
      <c r="B53" s="121">
        <v>9</v>
      </c>
      <c r="C53" s="121">
        <v>2292</v>
      </c>
      <c r="D53" s="136" t="s">
        <v>301</v>
      </c>
      <c r="E53" s="158">
        <v>0</v>
      </c>
      <c r="F53" s="119">
        <v>16585000</v>
      </c>
      <c r="G53" s="158">
        <v>0</v>
      </c>
      <c r="H53" s="119">
        <v>16585000</v>
      </c>
    </row>
    <row r="54" spans="1:8" ht="12.6" customHeight="1" thickBot="1" x14ac:dyDescent="0.3">
      <c r="A54" s="409">
        <v>50</v>
      </c>
      <c r="B54" s="109">
        <v>9</v>
      </c>
      <c r="C54" s="110"/>
      <c r="D54" s="98" t="s">
        <v>23</v>
      </c>
      <c r="E54" s="137">
        <v>0</v>
      </c>
      <c r="F54" s="137">
        <f>SUM(F52:F53)</f>
        <v>16680000</v>
      </c>
      <c r="G54" s="137">
        <v>0</v>
      </c>
      <c r="H54" s="111">
        <f>SUM(H52:H53)</f>
        <v>16680000</v>
      </c>
    </row>
    <row r="55" spans="1:8" ht="12.6" customHeight="1" x14ac:dyDescent="0.25">
      <c r="A55" s="409">
        <v>51</v>
      </c>
      <c r="B55" s="105">
        <v>10</v>
      </c>
      <c r="C55" s="105">
        <v>2141</v>
      </c>
      <c r="D55" s="287" t="s">
        <v>548</v>
      </c>
      <c r="E55" s="139">
        <v>80000</v>
      </c>
      <c r="F55" s="106">
        <v>150000</v>
      </c>
      <c r="G55" s="139">
        <v>80000</v>
      </c>
      <c r="H55" s="106">
        <v>150000</v>
      </c>
    </row>
    <row r="56" spans="1:8" ht="12.6" customHeight="1" x14ac:dyDescent="0.25">
      <c r="A56" s="409">
        <v>52</v>
      </c>
      <c r="B56" s="107">
        <v>10</v>
      </c>
      <c r="C56" s="107">
        <v>2169</v>
      </c>
      <c r="D56" s="101" t="s">
        <v>310</v>
      </c>
      <c r="E56" s="155">
        <v>0</v>
      </c>
      <c r="F56" s="108">
        <v>200000</v>
      </c>
      <c r="G56" s="155">
        <v>0</v>
      </c>
      <c r="H56" s="108">
        <v>200000</v>
      </c>
    </row>
    <row r="57" spans="1:8" ht="12.6" customHeight="1" x14ac:dyDescent="0.25">
      <c r="A57" s="409">
        <v>53</v>
      </c>
      <c r="B57" s="107">
        <v>10</v>
      </c>
      <c r="C57" s="107">
        <v>3631</v>
      </c>
      <c r="D57" s="101" t="s">
        <v>312</v>
      </c>
      <c r="E57" s="155">
        <v>0</v>
      </c>
      <c r="F57" s="108">
        <v>8921000</v>
      </c>
      <c r="G57" s="155">
        <v>0</v>
      </c>
      <c r="H57" s="108">
        <v>8921000</v>
      </c>
    </row>
    <row r="58" spans="1:8" ht="12.6" customHeight="1" x14ac:dyDescent="0.25">
      <c r="A58" s="409">
        <v>54</v>
      </c>
      <c r="B58" s="107">
        <v>10</v>
      </c>
      <c r="C58" s="107">
        <v>3632</v>
      </c>
      <c r="D58" s="101" t="s">
        <v>25</v>
      </c>
      <c r="E58" s="155">
        <v>800000</v>
      </c>
      <c r="F58" s="108">
        <v>2919000</v>
      </c>
      <c r="G58" s="155">
        <v>800000</v>
      </c>
      <c r="H58" s="108">
        <v>2919000</v>
      </c>
    </row>
    <row r="59" spans="1:8" ht="12.6" customHeight="1" x14ac:dyDescent="0.25">
      <c r="A59" s="409">
        <v>55</v>
      </c>
      <c r="B59" s="107">
        <v>10</v>
      </c>
      <c r="C59" s="107">
        <v>3635</v>
      </c>
      <c r="D59" s="101" t="s">
        <v>329</v>
      </c>
      <c r="E59" s="155">
        <v>0</v>
      </c>
      <c r="F59" s="108">
        <v>470000</v>
      </c>
      <c r="G59" s="155">
        <v>0</v>
      </c>
      <c r="H59" s="108">
        <v>470000</v>
      </c>
    </row>
    <row r="60" spans="1:8" ht="12.6" customHeight="1" x14ac:dyDescent="0.25">
      <c r="A60" s="409">
        <v>56</v>
      </c>
      <c r="B60" s="107">
        <v>10</v>
      </c>
      <c r="C60" s="107">
        <v>3636</v>
      </c>
      <c r="D60" s="101" t="s">
        <v>862</v>
      </c>
      <c r="E60" s="155">
        <v>0</v>
      </c>
      <c r="F60" s="108">
        <v>825000</v>
      </c>
      <c r="G60" s="155">
        <v>0</v>
      </c>
      <c r="H60" s="108">
        <v>825000</v>
      </c>
    </row>
    <row r="61" spans="1:8" ht="12.6" customHeight="1" x14ac:dyDescent="0.25">
      <c r="A61" s="409">
        <v>57</v>
      </c>
      <c r="B61" s="107">
        <v>10</v>
      </c>
      <c r="C61" s="107">
        <v>3636</v>
      </c>
      <c r="D61" s="101" t="s">
        <v>863</v>
      </c>
      <c r="E61" s="154"/>
      <c r="F61" s="108">
        <v>656000</v>
      </c>
      <c r="G61" s="154"/>
      <c r="H61" s="108">
        <v>656000</v>
      </c>
    </row>
    <row r="62" spans="1:8" ht="12.6" customHeight="1" x14ac:dyDescent="0.25">
      <c r="A62" s="409">
        <v>58</v>
      </c>
      <c r="B62" s="107">
        <v>10</v>
      </c>
      <c r="C62" s="107">
        <v>3639</v>
      </c>
      <c r="D62" s="101" t="s">
        <v>864</v>
      </c>
      <c r="E62" s="155">
        <v>0</v>
      </c>
      <c r="F62" s="108">
        <v>350000</v>
      </c>
      <c r="G62" s="155">
        <v>0</v>
      </c>
      <c r="H62" s="108">
        <v>350000</v>
      </c>
    </row>
    <row r="63" spans="1:8" ht="12.6" customHeight="1" x14ac:dyDescent="0.25">
      <c r="A63" s="409">
        <v>59</v>
      </c>
      <c r="B63" s="107">
        <v>10</v>
      </c>
      <c r="C63" s="107">
        <v>3699</v>
      </c>
      <c r="D63" s="101" t="s">
        <v>613</v>
      </c>
      <c r="E63" s="155">
        <v>0</v>
      </c>
      <c r="F63" s="108">
        <v>1644000</v>
      </c>
      <c r="G63" s="155">
        <v>0</v>
      </c>
      <c r="H63" s="108">
        <v>1644000</v>
      </c>
    </row>
    <row r="64" spans="1:8" ht="12.6" customHeight="1" thickBot="1" x14ac:dyDescent="0.3">
      <c r="A64" s="409">
        <v>60</v>
      </c>
      <c r="B64" s="121">
        <v>10</v>
      </c>
      <c r="C64" s="121">
        <v>3745</v>
      </c>
      <c r="D64" s="136" t="s">
        <v>348</v>
      </c>
      <c r="E64" s="158">
        <v>0</v>
      </c>
      <c r="F64" s="119">
        <v>11830000</v>
      </c>
      <c r="G64" s="158">
        <v>0</v>
      </c>
      <c r="H64" s="119">
        <v>11830000</v>
      </c>
    </row>
    <row r="65" spans="1:8" ht="12.6" customHeight="1" thickBot="1" x14ac:dyDescent="0.3">
      <c r="A65" s="409">
        <v>61</v>
      </c>
      <c r="B65" s="109">
        <v>10</v>
      </c>
      <c r="C65" s="110"/>
      <c r="D65" s="98" t="s">
        <v>26</v>
      </c>
      <c r="E65" s="137">
        <f>SUM(E55:E64)</f>
        <v>880000</v>
      </c>
      <c r="F65" s="137">
        <f>SUM(F55:F64)</f>
        <v>27965000</v>
      </c>
      <c r="G65" s="137">
        <f>SUM(G55:G64)</f>
        <v>880000</v>
      </c>
      <c r="H65" s="111">
        <f>SUM(H55:H64)</f>
        <v>27965000</v>
      </c>
    </row>
    <row r="66" spans="1:8" ht="12.6" customHeight="1" x14ac:dyDescent="0.25">
      <c r="A66" s="409">
        <v>62</v>
      </c>
      <c r="B66" s="123">
        <v>11</v>
      </c>
      <c r="C66" s="123"/>
      <c r="D66" s="124" t="s">
        <v>549</v>
      </c>
      <c r="E66" s="274">
        <v>9400000</v>
      </c>
      <c r="F66" s="125">
        <v>0</v>
      </c>
      <c r="G66" s="274">
        <v>9400000</v>
      </c>
      <c r="H66" s="125">
        <v>0</v>
      </c>
    </row>
    <row r="67" spans="1:8" ht="12.6" customHeight="1" x14ac:dyDescent="0.25">
      <c r="A67" s="409">
        <v>63</v>
      </c>
      <c r="B67" s="107">
        <v>11</v>
      </c>
      <c r="C67" s="107">
        <v>3722</v>
      </c>
      <c r="D67" s="101" t="s">
        <v>361</v>
      </c>
      <c r="E67" s="108">
        <v>0</v>
      </c>
      <c r="F67" s="108">
        <v>13935000</v>
      </c>
      <c r="G67" s="108">
        <v>0</v>
      </c>
      <c r="H67" s="108">
        <v>13935000</v>
      </c>
    </row>
    <row r="68" spans="1:8" ht="12.6" customHeight="1" x14ac:dyDescent="0.25">
      <c r="A68" s="409">
        <v>64</v>
      </c>
      <c r="B68" s="115">
        <v>11</v>
      </c>
      <c r="C68" s="115">
        <v>3723</v>
      </c>
      <c r="D68" s="154" t="s">
        <v>550</v>
      </c>
      <c r="E68" s="108">
        <v>180000</v>
      </c>
      <c r="F68" s="154">
        <v>0</v>
      </c>
      <c r="G68" s="108">
        <v>180000</v>
      </c>
      <c r="H68" s="154">
        <v>0</v>
      </c>
    </row>
    <row r="69" spans="1:8" ht="12.6" customHeight="1" x14ac:dyDescent="0.25">
      <c r="A69" s="409">
        <v>65</v>
      </c>
      <c r="B69" s="107">
        <v>11</v>
      </c>
      <c r="C69" s="107">
        <v>3724</v>
      </c>
      <c r="D69" s="101" t="s">
        <v>735</v>
      </c>
      <c r="E69" s="108">
        <v>0</v>
      </c>
      <c r="F69" s="108">
        <v>58000</v>
      </c>
      <c r="G69" s="108">
        <v>0</v>
      </c>
      <c r="H69" s="108">
        <v>58000</v>
      </c>
    </row>
    <row r="70" spans="1:8" ht="12.6" customHeight="1" x14ac:dyDescent="0.25">
      <c r="A70" s="409">
        <v>66</v>
      </c>
      <c r="B70" s="107">
        <v>11</v>
      </c>
      <c r="C70" s="107">
        <v>3725</v>
      </c>
      <c r="D70" s="101" t="s">
        <v>29</v>
      </c>
      <c r="E70" s="108">
        <v>1900000</v>
      </c>
      <c r="F70" s="108">
        <v>11655000</v>
      </c>
      <c r="G70" s="108">
        <v>1900000</v>
      </c>
      <c r="H70" s="108">
        <v>11655000</v>
      </c>
    </row>
    <row r="71" spans="1:8" ht="12.6" customHeight="1" x14ac:dyDescent="0.25">
      <c r="A71" s="409">
        <v>67</v>
      </c>
      <c r="B71" s="107">
        <v>11</v>
      </c>
      <c r="C71" s="107">
        <v>3727</v>
      </c>
      <c r="D71" s="101" t="s">
        <v>374</v>
      </c>
      <c r="E71" s="155">
        <v>0</v>
      </c>
      <c r="F71" s="108">
        <v>332000</v>
      </c>
      <c r="G71" s="155">
        <v>0</v>
      </c>
      <c r="H71" s="108">
        <v>332000</v>
      </c>
    </row>
    <row r="72" spans="1:8" ht="12.6" customHeight="1" thickBot="1" x14ac:dyDescent="0.3">
      <c r="A72" s="409">
        <v>68</v>
      </c>
      <c r="B72" s="121">
        <v>11</v>
      </c>
      <c r="C72" s="121">
        <v>3729</v>
      </c>
      <c r="D72" s="136" t="s">
        <v>378</v>
      </c>
      <c r="E72" s="158">
        <v>0</v>
      </c>
      <c r="F72" s="119">
        <v>110000</v>
      </c>
      <c r="G72" s="158">
        <v>0</v>
      </c>
      <c r="H72" s="119">
        <v>110000</v>
      </c>
    </row>
    <row r="73" spans="1:8" ht="12.6" customHeight="1" thickBot="1" x14ac:dyDescent="0.3">
      <c r="A73" s="409">
        <v>69</v>
      </c>
      <c r="B73" s="109">
        <v>11</v>
      </c>
      <c r="C73" s="110"/>
      <c r="D73" s="98" t="s">
        <v>30</v>
      </c>
      <c r="E73" s="137">
        <f>SUM(E66:E72)</f>
        <v>11480000</v>
      </c>
      <c r="F73" s="137">
        <f>SUM(F66:F72)</f>
        <v>26090000</v>
      </c>
      <c r="G73" s="137">
        <f>SUM(G66:G72)</f>
        <v>11480000</v>
      </c>
      <c r="H73" s="111">
        <f>SUM(H66:H72)</f>
        <v>26090000</v>
      </c>
    </row>
    <row r="74" spans="1:8" ht="12.6" customHeight="1" x14ac:dyDescent="0.25">
      <c r="A74" s="409">
        <v>70</v>
      </c>
      <c r="B74" s="105">
        <v>12</v>
      </c>
      <c r="C74" s="105">
        <v>5273</v>
      </c>
      <c r="D74" s="112" t="s">
        <v>551</v>
      </c>
      <c r="E74" s="139"/>
      <c r="F74" s="106">
        <v>20000</v>
      </c>
      <c r="G74" s="139"/>
      <c r="H74" s="106">
        <v>20000</v>
      </c>
    </row>
    <row r="75" spans="1:8" ht="12.6" customHeight="1" thickBot="1" x14ac:dyDescent="0.3">
      <c r="A75" s="409">
        <v>71</v>
      </c>
      <c r="B75" s="121">
        <v>12</v>
      </c>
      <c r="C75" s="121">
        <v>5512</v>
      </c>
      <c r="D75" s="136" t="s">
        <v>410</v>
      </c>
      <c r="E75" s="158">
        <v>40000</v>
      </c>
      <c r="F75" s="119">
        <v>1140000</v>
      </c>
      <c r="G75" s="158">
        <v>40000</v>
      </c>
      <c r="H75" s="119">
        <v>1140000</v>
      </c>
    </row>
    <row r="76" spans="1:8" ht="12.6" customHeight="1" thickBot="1" x14ac:dyDescent="0.3">
      <c r="A76" s="409">
        <v>72</v>
      </c>
      <c r="B76" s="109">
        <v>12</v>
      </c>
      <c r="C76" s="110"/>
      <c r="D76" s="98" t="s">
        <v>32</v>
      </c>
      <c r="E76" s="137">
        <f>SUM(E74:E75)</f>
        <v>40000</v>
      </c>
      <c r="F76" s="137">
        <f>SUM(F74:F75)</f>
        <v>1160000</v>
      </c>
      <c r="G76" s="137">
        <f>SUM(G74:G75)</f>
        <v>40000</v>
      </c>
      <c r="H76" s="111">
        <f>SUM(H74:H75)</f>
        <v>1160000</v>
      </c>
    </row>
    <row r="77" spans="1:8" ht="12.6" customHeight="1" thickBot="1" x14ac:dyDescent="0.3">
      <c r="A77" s="409">
        <v>73</v>
      </c>
      <c r="B77" s="261"/>
      <c r="C77" s="261">
        <v>5311</v>
      </c>
      <c r="D77" s="262" t="s">
        <v>552</v>
      </c>
      <c r="E77" s="275">
        <v>300000</v>
      </c>
      <c r="F77" s="276">
        <v>20335000</v>
      </c>
      <c r="G77" s="275">
        <v>300000</v>
      </c>
      <c r="H77" s="276">
        <v>20335000</v>
      </c>
    </row>
    <row r="78" spans="1:8" ht="12.6" customHeight="1" thickBot="1" x14ac:dyDescent="0.3">
      <c r="A78" s="409">
        <v>74</v>
      </c>
      <c r="B78" s="109">
        <v>13</v>
      </c>
      <c r="C78" s="110"/>
      <c r="D78" s="98" t="s">
        <v>36</v>
      </c>
      <c r="E78" s="137">
        <f>SUM(E77)</f>
        <v>300000</v>
      </c>
      <c r="F78" s="137">
        <f>SUM(F77)</f>
        <v>20335000</v>
      </c>
      <c r="G78" s="137">
        <f>SUM(G77)</f>
        <v>300000</v>
      </c>
      <c r="H78" s="111">
        <f>SUM(H77)</f>
        <v>20335000</v>
      </c>
    </row>
    <row r="79" spans="1:8" ht="12.6" customHeight="1" x14ac:dyDescent="0.25">
      <c r="A79" s="409">
        <v>75</v>
      </c>
      <c r="B79" s="123">
        <v>14</v>
      </c>
      <c r="C79" s="123"/>
      <c r="D79" s="124" t="s">
        <v>719</v>
      </c>
      <c r="E79" s="125"/>
      <c r="F79" s="125">
        <v>955000</v>
      </c>
      <c r="G79" s="125"/>
      <c r="H79" s="125">
        <v>955000</v>
      </c>
    </row>
    <row r="80" spans="1:8" ht="12.6" customHeight="1" x14ac:dyDescent="0.25">
      <c r="A80" s="409">
        <v>76</v>
      </c>
      <c r="B80" s="126">
        <v>14</v>
      </c>
      <c r="C80" s="126"/>
      <c r="D80" s="120" t="s">
        <v>720</v>
      </c>
      <c r="E80" s="127"/>
      <c r="F80" s="127">
        <v>145000</v>
      </c>
      <c r="G80" s="127"/>
      <c r="H80" s="127">
        <v>145000</v>
      </c>
    </row>
    <row r="81" spans="1:8" ht="12.6" customHeight="1" x14ac:dyDescent="0.25">
      <c r="A81" s="409">
        <v>77</v>
      </c>
      <c r="B81" s="126">
        <v>14</v>
      </c>
      <c r="C81" s="126"/>
      <c r="D81" s="120" t="s">
        <v>721</v>
      </c>
      <c r="E81" s="127"/>
      <c r="F81" s="127">
        <v>130000</v>
      </c>
      <c r="G81" s="127"/>
      <c r="H81" s="127">
        <v>130000</v>
      </c>
    </row>
    <row r="82" spans="1:8" ht="12.6" customHeight="1" x14ac:dyDescent="0.25">
      <c r="A82" s="409">
        <v>78</v>
      </c>
      <c r="B82" s="126">
        <v>14</v>
      </c>
      <c r="C82" s="126"/>
      <c r="D82" s="120" t="s">
        <v>722</v>
      </c>
      <c r="E82" s="127"/>
      <c r="F82" s="127">
        <v>260000</v>
      </c>
      <c r="G82" s="127"/>
      <c r="H82" s="127">
        <v>260000</v>
      </c>
    </row>
    <row r="83" spans="1:8" ht="12.6" customHeight="1" x14ac:dyDescent="0.25">
      <c r="A83" s="409">
        <v>79</v>
      </c>
      <c r="B83" s="126">
        <v>14</v>
      </c>
      <c r="C83" s="126"/>
      <c r="D83" s="120" t="s">
        <v>724</v>
      </c>
      <c r="E83" s="127"/>
      <c r="F83" s="127">
        <v>130000</v>
      </c>
      <c r="G83" s="127"/>
      <c r="H83" s="127">
        <v>130000</v>
      </c>
    </row>
    <row r="84" spans="1:8" ht="12.6" customHeight="1" x14ac:dyDescent="0.25">
      <c r="A84" s="409">
        <v>80</v>
      </c>
      <c r="B84" s="126">
        <v>14</v>
      </c>
      <c r="C84" s="126"/>
      <c r="D84" s="120" t="s">
        <v>725</v>
      </c>
      <c r="E84" s="127"/>
      <c r="F84" s="127">
        <v>140000</v>
      </c>
      <c r="G84" s="127"/>
      <c r="H84" s="127">
        <v>140000</v>
      </c>
    </row>
    <row r="85" spans="1:8" ht="12.6" customHeight="1" x14ac:dyDescent="0.25">
      <c r="A85" s="409">
        <v>81</v>
      </c>
      <c r="B85" s="126">
        <v>14</v>
      </c>
      <c r="C85" s="126"/>
      <c r="D85" s="120" t="s">
        <v>723</v>
      </c>
      <c r="E85" s="127"/>
      <c r="F85" s="127">
        <v>390000</v>
      </c>
      <c r="G85" s="127"/>
      <c r="H85" s="127">
        <v>390000</v>
      </c>
    </row>
    <row r="86" spans="1:8" ht="12.6" customHeight="1" thickBot="1" x14ac:dyDescent="0.3">
      <c r="A86" s="409">
        <v>82</v>
      </c>
      <c r="B86" s="121">
        <v>14</v>
      </c>
      <c r="C86" s="121"/>
      <c r="D86" s="401" t="s">
        <v>726</v>
      </c>
      <c r="E86" s="158"/>
      <c r="F86" s="119">
        <v>200000</v>
      </c>
      <c r="G86" s="158"/>
      <c r="H86" s="119">
        <v>200000</v>
      </c>
    </row>
    <row r="87" spans="1:8" ht="12.6" customHeight="1" thickBot="1" x14ac:dyDescent="0.3">
      <c r="A87" s="409">
        <v>83</v>
      </c>
      <c r="B87" s="109">
        <v>14</v>
      </c>
      <c r="C87" s="110"/>
      <c r="D87" s="98" t="s">
        <v>37</v>
      </c>
      <c r="E87" s="137">
        <v>0</v>
      </c>
      <c r="F87" s="137">
        <f>SUM(F79:F86)</f>
        <v>2350000</v>
      </c>
      <c r="G87" s="137">
        <v>0</v>
      </c>
      <c r="H87" s="111">
        <f>SUM(H79:H86)</f>
        <v>2350000</v>
      </c>
    </row>
    <row r="88" spans="1:8" ht="12.6" customHeight="1" x14ac:dyDescent="0.25">
      <c r="A88" s="409">
        <v>84</v>
      </c>
      <c r="B88" s="123">
        <v>15</v>
      </c>
      <c r="C88" s="123">
        <v>2299</v>
      </c>
      <c r="D88" s="124" t="s">
        <v>553</v>
      </c>
      <c r="E88" s="125">
        <v>14000000</v>
      </c>
      <c r="F88" s="125">
        <v>0</v>
      </c>
      <c r="G88" s="125">
        <v>14000000</v>
      </c>
      <c r="H88" s="125">
        <v>0</v>
      </c>
    </row>
    <row r="89" spans="1:8" ht="12.6" customHeight="1" x14ac:dyDescent="0.25">
      <c r="A89" s="409">
        <v>85</v>
      </c>
      <c r="B89" s="126">
        <v>15</v>
      </c>
      <c r="C89" s="126">
        <v>5311</v>
      </c>
      <c r="D89" s="120" t="s">
        <v>554</v>
      </c>
      <c r="E89" s="127">
        <v>170000</v>
      </c>
      <c r="F89" s="127">
        <v>0</v>
      </c>
      <c r="G89" s="127">
        <v>170000</v>
      </c>
      <c r="H89" s="127">
        <v>0</v>
      </c>
    </row>
    <row r="90" spans="1:8" ht="12.6" customHeight="1" x14ac:dyDescent="0.25">
      <c r="A90" s="409">
        <v>86</v>
      </c>
      <c r="B90" s="115">
        <v>15</v>
      </c>
      <c r="C90" s="115">
        <v>6112</v>
      </c>
      <c r="D90" s="116" t="s">
        <v>555</v>
      </c>
      <c r="E90" s="155">
        <v>0</v>
      </c>
      <c r="F90" s="132">
        <v>5856000</v>
      </c>
      <c r="G90" s="155">
        <v>0</v>
      </c>
      <c r="H90" s="132">
        <v>5856000</v>
      </c>
    </row>
    <row r="91" spans="1:8" ht="12.6" customHeight="1" x14ac:dyDescent="0.25">
      <c r="A91" s="409">
        <v>87</v>
      </c>
      <c r="B91" s="115">
        <v>15</v>
      </c>
      <c r="C91" s="115">
        <v>6171</v>
      </c>
      <c r="D91" s="116" t="s">
        <v>556</v>
      </c>
      <c r="E91" s="155">
        <v>0</v>
      </c>
      <c r="F91" s="132">
        <v>75705000</v>
      </c>
      <c r="G91" s="155">
        <v>0</v>
      </c>
      <c r="H91" s="132">
        <v>75705000</v>
      </c>
    </row>
    <row r="92" spans="1:8" ht="12.6" customHeight="1" x14ac:dyDescent="0.25">
      <c r="A92" s="409">
        <v>88</v>
      </c>
      <c r="B92" s="107">
        <v>15</v>
      </c>
      <c r="C92" s="107">
        <v>6171</v>
      </c>
      <c r="D92" s="101" t="s">
        <v>463</v>
      </c>
      <c r="E92" s="155">
        <v>0</v>
      </c>
      <c r="F92" s="108">
        <v>550000</v>
      </c>
      <c r="G92" s="155">
        <v>0</v>
      </c>
      <c r="H92" s="108">
        <v>550000</v>
      </c>
    </row>
    <row r="93" spans="1:8" ht="12.6" customHeight="1" x14ac:dyDescent="0.25">
      <c r="A93" s="409">
        <v>89</v>
      </c>
      <c r="B93" s="107">
        <v>15</v>
      </c>
      <c r="C93" s="107">
        <v>6171</v>
      </c>
      <c r="D93" s="101" t="s">
        <v>865</v>
      </c>
      <c r="E93" s="155">
        <v>0</v>
      </c>
      <c r="F93" s="108">
        <v>6659000</v>
      </c>
      <c r="G93" s="155">
        <v>0</v>
      </c>
      <c r="H93" s="108">
        <v>6659000</v>
      </c>
    </row>
    <row r="94" spans="1:8" ht="12.6" customHeight="1" x14ac:dyDescent="0.25">
      <c r="A94" s="409">
        <v>90</v>
      </c>
      <c r="B94" s="107">
        <v>15</v>
      </c>
      <c r="C94" s="107">
        <v>6171</v>
      </c>
      <c r="D94" s="101" t="s">
        <v>866</v>
      </c>
      <c r="E94" s="155">
        <v>0</v>
      </c>
      <c r="F94" s="108">
        <v>4925000</v>
      </c>
      <c r="G94" s="155">
        <v>2000</v>
      </c>
      <c r="H94" s="108">
        <v>4925000</v>
      </c>
    </row>
    <row r="95" spans="1:8" ht="12.6" customHeight="1" x14ac:dyDescent="0.25">
      <c r="A95" s="409">
        <v>91</v>
      </c>
      <c r="B95" s="107">
        <v>15</v>
      </c>
      <c r="C95" s="107">
        <v>6171</v>
      </c>
      <c r="D95" s="101" t="s">
        <v>482</v>
      </c>
      <c r="E95" s="155">
        <v>0</v>
      </c>
      <c r="F95" s="108">
        <v>3135000</v>
      </c>
      <c r="G95" s="155">
        <v>0</v>
      </c>
      <c r="H95" s="108">
        <v>3135000</v>
      </c>
    </row>
    <row r="96" spans="1:8" ht="12.6" customHeight="1" x14ac:dyDescent="0.25">
      <c r="A96" s="409">
        <v>92</v>
      </c>
      <c r="B96" s="107">
        <v>15</v>
      </c>
      <c r="C96" s="107">
        <v>6171</v>
      </c>
      <c r="D96" s="101" t="s">
        <v>491</v>
      </c>
      <c r="E96" s="155">
        <v>70000</v>
      </c>
      <c r="F96" s="108">
        <v>2580000</v>
      </c>
      <c r="G96" s="155">
        <v>70000</v>
      </c>
      <c r="H96" s="108">
        <v>2580000</v>
      </c>
    </row>
    <row r="97" spans="1:8" ht="12.6" customHeight="1" x14ac:dyDescent="0.25">
      <c r="A97" s="409">
        <v>93</v>
      </c>
      <c r="B97" s="107">
        <v>15</v>
      </c>
      <c r="C97" s="107">
        <v>6330</v>
      </c>
      <c r="D97" s="101" t="s">
        <v>557</v>
      </c>
      <c r="E97" s="155">
        <v>2510000</v>
      </c>
      <c r="F97" s="108">
        <v>2510000</v>
      </c>
      <c r="G97" s="155">
        <v>2510000</v>
      </c>
      <c r="H97" s="108">
        <v>2510000</v>
      </c>
    </row>
    <row r="98" spans="1:8" ht="12.6" customHeight="1" x14ac:dyDescent="0.25">
      <c r="A98" s="409">
        <v>94</v>
      </c>
      <c r="B98" s="115">
        <v>15</v>
      </c>
      <c r="C98" s="115">
        <v>6171</v>
      </c>
      <c r="D98" s="116" t="s">
        <v>497</v>
      </c>
      <c r="E98" s="155">
        <v>0</v>
      </c>
      <c r="F98" s="132">
        <v>120000</v>
      </c>
      <c r="G98" s="155">
        <v>0</v>
      </c>
      <c r="H98" s="132">
        <v>120000</v>
      </c>
    </row>
    <row r="99" spans="1:8" ht="12.6" customHeight="1" thickBot="1" x14ac:dyDescent="0.3">
      <c r="A99" s="409">
        <v>95</v>
      </c>
      <c r="B99" s="156">
        <v>15</v>
      </c>
      <c r="C99" s="156"/>
      <c r="D99" s="159" t="s">
        <v>558</v>
      </c>
      <c r="E99" s="158">
        <v>37650000</v>
      </c>
      <c r="F99" s="229">
        <v>0</v>
      </c>
      <c r="G99" s="158">
        <v>37650000</v>
      </c>
      <c r="H99" s="229">
        <v>0</v>
      </c>
    </row>
    <row r="100" spans="1:8" ht="12.6" customHeight="1" thickBot="1" x14ac:dyDescent="0.3">
      <c r="A100" s="409">
        <v>96</v>
      </c>
      <c r="B100" s="109">
        <v>15</v>
      </c>
      <c r="C100" s="110"/>
      <c r="D100" s="98" t="s">
        <v>48</v>
      </c>
      <c r="E100" s="137">
        <f>SUM(E88:E99)</f>
        <v>54400000</v>
      </c>
      <c r="F100" s="137">
        <f>SUM(F90:F99)</f>
        <v>102040000</v>
      </c>
      <c r="G100" s="137">
        <f>SUM(G88:G99)</f>
        <v>54402000</v>
      </c>
      <c r="H100" s="111">
        <f>SUM(H90:H99)</f>
        <v>102040000</v>
      </c>
    </row>
    <row r="101" spans="1:8" ht="12.6" customHeight="1" x14ac:dyDescent="0.25">
      <c r="A101" s="409">
        <v>97</v>
      </c>
      <c r="B101" s="129">
        <v>16</v>
      </c>
      <c r="C101" s="129">
        <v>6310</v>
      </c>
      <c r="D101" s="130" t="s">
        <v>499</v>
      </c>
      <c r="E101" s="139">
        <v>0</v>
      </c>
      <c r="F101" s="139">
        <v>400000</v>
      </c>
      <c r="G101" s="139">
        <v>0</v>
      </c>
      <c r="H101" s="139">
        <v>400000</v>
      </c>
    </row>
    <row r="102" spans="1:8" ht="12.6" customHeight="1" x14ac:dyDescent="0.25">
      <c r="A102" s="409">
        <v>98</v>
      </c>
      <c r="B102" s="115">
        <v>16</v>
      </c>
      <c r="C102" s="115">
        <v>6320</v>
      </c>
      <c r="D102" s="154" t="s">
        <v>738</v>
      </c>
      <c r="E102" s="155">
        <v>0</v>
      </c>
      <c r="F102" s="155">
        <v>2000000</v>
      </c>
      <c r="G102" s="155">
        <v>0</v>
      </c>
      <c r="H102" s="155">
        <v>2000000</v>
      </c>
    </row>
    <row r="103" spans="1:8" ht="12.6" customHeight="1" thickBot="1" x14ac:dyDescent="0.3">
      <c r="A103" s="409">
        <v>99</v>
      </c>
      <c r="B103" s="156">
        <v>16</v>
      </c>
      <c r="C103" s="156">
        <v>6399</v>
      </c>
      <c r="D103" s="157" t="s">
        <v>502</v>
      </c>
      <c r="E103" s="158">
        <v>0</v>
      </c>
      <c r="F103" s="158">
        <v>2600000</v>
      </c>
      <c r="G103" s="158">
        <v>0</v>
      </c>
      <c r="H103" s="158">
        <v>2600000</v>
      </c>
    </row>
    <row r="104" spans="1:8" ht="12.6" customHeight="1" thickBot="1" x14ac:dyDescent="0.3">
      <c r="A104" s="409">
        <v>100</v>
      </c>
      <c r="B104" s="109">
        <v>16</v>
      </c>
      <c r="C104" s="110"/>
      <c r="D104" s="98" t="s">
        <v>50</v>
      </c>
      <c r="E104" s="137">
        <f>SUM(E101:E103)</f>
        <v>0</v>
      </c>
      <c r="F104" s="137">
        <f>SUM(F101:F103)</f>
        <v>5000000</v>
      </c>
      <c r="G104" s="137">
        <f>SUM(G101:G103)</f>
        <v>0</v>
      </c>
      <c r="H104" s="111">
        <f>SUM(H101:H103)</f>
        <v>5000000</v>
      </c>
    </row>
    <row r="105" spans="1:8" ht="12.6" customHeight="1" x14ac:dyDescent="0.25">
      <c r="A105" s="409">
        <v>101</v>
      </c>
      <c r="B105" s="123">
        <v>17</v>
      </c>
      <c r="C105" s="123"/>
      <c r="D105" s="124" t="s">
        <v>559</v>
      </c>
      <c r="E105" s="125">
        <v>425000</v>
      </c>
      <c r="F105" s="125">
        <v>0</v>
      </c>
      <c r="G105" s="125">
        <v>425000</v>
      </c>
      <c r="H105" s="125">
        <v>0</v>
      </c>
    </row>
    <row r="106" spans="1:8" ht="12.6" customHeight="1" x14ac:dyDescent="0.25">
      <c r="A106" s="409">
        <v>102</v>
      </c>
      <c r="B106" s="135">
        <v>17</v>
      </c>
      <c r="C106" s="115">
        <v>1014</v>
      </c>
      <c r="D106" s="116" t="s">
        <v>504</v>
      </c>
      <c r="E106" s="155">
        <v>0</v>
      </c>
      <c r="F106" s="155">
        <v>185000</v>
      </c>
      <c r="G106" s="155">
        <v>0</v>
      </c>
      <c r="H106" s="155">
        <v>185000</v>
      </c>
    </row>
    <row r="107" spans="1:8" ht="12.6" customHeight="1" x14ac:dyDescent="0.25">
      <c r="A107" s="409">
        <v>103</v>
      </c>
      <c r="B107" s="135">
        <v>17</v>
      </c>
      <c r="C107" s="115">
        <v>1036</v>
      </c>
      <c r="D107" s="116" t="s">
        <v>672</v>
      </c>
      <c r="E107" s="155">
        <v>45000</v>
      </c>
      <c r="F107" s="155">
        <v>650000</v>
      </c>
      <c r="G107" s="155">
        <v>45000</v>
      </c>
      <c r="H107" s="155">
        <v>650000</v>
      </c>
    </row>
    <row r="108" spans="1:8" ht="12.6" customHeight="1" x14ac:dyDescent="0.25">
      <c r="A108" s="409">
        <v>104</v>
      </c>
      <c r="B108" s="135">
        <v>17</v>
      </c>
      <c r="C108" s="115">
        <v>2310</v>
      </c>
      <c r="D108" s="116" t="s">
        <v>507</v>
      </c>
      <c r="E108" s="155"/>
      <c r="F108" s="155">
        <v>287000</v>
      </c>
      <c r="G108" s="155"/>
      <c r="H108" s="155">
        <v>287000</v>
      </c>
    </row>
    <row r="109" spans="1:8" ht="12.6" customHeight="1" x14ac:dyDescent="0.25">
      <c r="A109" s="409">
        <v>105</v>
      </c>
      <c r="B109" s="135">
        <v>17</v>
      </c>
      <c r="C109" s="115">
        <v>2321</v>
      </c>
      <c r="D109" s="116" t="s">
        <v>739</v>
      </c>
      <c r="E109" s="155">
        <v>250000</v>
      </c>
      <c r="F109" s="155">
        <v>1535000</v>
      </c>
      <c r="G109" s="155">
        <v>260000</v>
      </c>
      <c r="H109" s="155">
        <v>1535000</v>
      </c>
    </row>
    <row r="110" spans="1:8" ht="12.6" customHeight="1" x14ac:dyDescent="0.25">
      <c r="A110" s="409">
        <v>106</v>
      </c>
      <c r="B110" s="135">
        <v>17</v>
      </c>
      <c r="C110" s="115">
        <v>2341</v>
      </c>
      <c r="D110" s="116" t="s">
        <v>560</v>
      </c>
      <c r="E110" s="155"/>
      <c r="F110" s="155">
        <v>100000</v>
      </c>
      <c r="G110" s="155"/>
      <c r="H110" s="155">
        <v>100000</v>
      </c>
    </row>
    <row r="111" spans="1:8" ht="12.6" customHeight="1" x14ac:dyDescent="0.25">
      <c r="A111" s="409">
        <v>107</v>
      </c>
      <c r="B111" s="135">
        <v>17</v>
      </c>
      <c r="C111" s="115">
        <v>3716</v>
      </c>
      <c r="D111" s="116" t="s">
        <v>518</v>
      </c>
      <c r="E111" s="155"/>
      <c r="F111" s="155">
        <v>300000</v>
      </c>
      <c r="G111" s="155"/>
      <c r="H111" s="155">
        <v>300000</v>
      </c>
    </row>
    <row r="112" spans="1:8" ht="12.6" customHeight="1" x14ac:dyDescent="0.25">
      <c r="A112" s="409">
        <v>108</v>
      </c>
      <c r="B112" s="135">
        <v>17</v>
      </c>
      <c r="C112" s="115">
        <v>3719</v>
      </c>
      <c r="D112" s="116" t="s">
        <v>520</v>
      </c>
      <c r="E112" s="155"/>
      <c r="F112" s="155">
        <v>220000</v>
      </c>
      <c r="G112" s="155"/>
      <c r="H112" s="155">
        <v>220000</v>
      </c>
    </row>
    <row r="113" spans="1:8" ht="12.6" customHeight="1" x14ac:dyDescent="0.25">
      <c r="A113" s="409">
        <v>109</v>
      </c>
      <c r="B113" s="135">
        <v>17</v>
      </c>
      <c r="C113" s="115">
        <v>3741</v>
      </c>
      <c r="D113" s="116" t="s">
        <v>54</v>
      </c>
      <c r="E113" s="155"/>
      <c r="F113" s="155">
        <v>780000</v>
      </c>
      <c r="G113" s="155"/>
      <c r="H113" s="155">
        <v>780000</v>
      </c>
    </row>
    <row r="114" spans="1:8" ht="12.6" customHeight="1" x14ac:dyDescent="0.25">
      <c r="A114" s="409">
        <v>110</v>
      </c>
      <c r="B114" s="135">
        <v>17</v>
      </c>
      <c r="C114" s="115">
        <v>3744</v>
      </c>
      <c r="D114" s="116" t="s">
        <v>561</v>
      </c>
      <c r="E114" s="155"/>
      <c r="F114" s="155">
        <v>245000</v>
      </c>
      <c r="G114" s="155"/>
      <c r="H114" s="155">
        <v>245000</v>
      </c>
    </row>
    <row r="115" spans="1:8" ht="12.6" customHeight="1" thickBot="1" x14ac:dyDescent="0.3">
      <c r="A115" s="409">
        <v>111</v>
      </c>
      <c r="B115" s="118">
        <v>17</v>
      </c>
      <c r="C115" s="156">
        <v>3792</v>
      </c>
      <c r="D115" s="159" t="s">
        <v>530</v>
      </c>
      <c r="E115" s="158"/>
      <c r="F115" s="158">
        <v>8000</v>
      </c>
      <c r="G115" s="158"/>
      <c r="H115" s="158">
        <v>8000</v>
      </c>
    </row>
    <row r="116" spans="1:8" ht="12.6" customHeight="1" thickBot="1" x14ac:dyDescent="0.3">
      <c r="A116" s="409">
        <v>112</v>
      </c>
      <c r="B116" s="109">
        <v>17</v>
      </c>
      <c r="C116" s="110"/>
      <c r="D116" s="98" t="s">
        <v>59</v>
      </c>
      <c r="E116" s="137">
        <f>SUM(E105:E115)</f>
        <v>720000</v>
      </c>
      <c r="F116" s="137">
        <f>SUM(F106:F115)</f>
        <v>4310000</v>
      </c>
      <c r="G116" s="137">
        <f>SUM(G105:G115)</f>
        <v>730000</v>
      </c>
      <c r="H116" s="111">
        <f>SUM(H106:H115)</f>
        <v>4310000</v>
      </c>
    </row>
    <row r="117" spans="1:8" ht="12.6" customHeight="1" thickBot="1" x14ac:dyDescent="0.3">
      <c r="A117" s="409">
        <v>113</v>
      </c>
      <c r="B117" s="402"/>
      <c r="C117" s="231">
        <v>6399</v>
      </c>
      <c r="D117" s="232" t="s">
        <v>740</v>
      </c>
      <c r="E117" s="275">
        <v>226000000</v>
      </c>
      <c r="F117" s="275">
        <v>0</v>
      </c>
      <c r="G117" s="275">
        <v>230000000</v>
      </c>
      <c r="H117" s="275">
        <v>0</v>
      </c>
    </row>
    <row r="118" spans="1:8" ht="12.6" customHeight="1" thickBot="1" x14ac:dyDescent="0.3">
      <c r="A118" s="409">
        <v>114</v>
      </c>
      <c r="B118" s="109">
        <v>18</v>
      </c>
      <c r="C118" s="110"/>
      <c r="D118" s="7" t="s">
        <v>71</v>
      </c>
      <c r="E118" s="137">
        <f>SUM(E117)</f>
        <v>226000000</v>
      </c>
      <c r="F118" s="137">
        <v>0</v>
      </c>
      <c r="G118" s="137">
        <f>SUM(G117)</f>
        <v>230000000</v>
      </c>
      <c r="H118" s="111">
        <v>0</v>
      </c>
    </row>
    <row r="119" spans="1:8" ht="11.25" customHeight="1" thickBot="1" x14ac:dyDescent="0.3">
      <c r="A119" s="409">
        <v>115</v>
      </c>
      <c r="B119" s="160"/>
      <c r="C119" s="161"/>
      <c r="D119" s="161"/>
      <c r="E119" s="398"/>
      <c r="F119" s="399"/>
      <c r="G119" s="398"/>
      <c r="H119" s="399"/>
    </row>
    <row r="120" spans="1:8" ht="12.6" customHeight="1" thickBot="1" x14ac:dyDescent="0.3">
      <c r="A120" s="409">
        <v>116</v>
      </c>
      <c r="B120" s="138" t="s">
        <v>562</v>
      </c>
      <c r="C120" s="102"/>
      <c r="D120" s="99"/>
      <c r="E120" s="137">
        <f>E8+E15+E22+E27+E34+E43+E47+E51+E54+E65+E73+E76+E78+E87+E100+E104+E116+E118</f>
        <v>317295000</v>
      </c>
      <c r="F120" s="137">
        <f>F8+F15+F22+F27+F34+F43+F47+F51+F54+F65+F73+F76+F78+F87+F100+F104+F116+F118</f>
        <v>295000000</v>
      </c>
      <c r="G120" s="137">
        <f>G8+G15+G22+G27+G34+G43+G47+G51+G54+G65+G73+G76+G78+G87+G100+G104+G116+G118</f>
        <v>321557000</v>
      </c>
      <c r="H120" s="111">
        <f>H8+H15+H22+H27+H34+H43+H47+H51+H54+H65+H73+H76+H78+H87+H100+H104+H116+H118</f>
        <v>295000000</v>
      </c>
    </row>
    <row r="121" spans="1:8" ht="8.25" customHeight="1" thickBot="1" x14ac:dyDescent="0.25">
      <c r="A121" s="409">
        <v>117</v>
      </c>
      <c r="B121" s="13"/>
      <c r="C121" s="13"/>
      <c r="D121" s="13"/>
      <c r="E121" s="400"/>
      <c r="F121" s="400"/>
      <c r="G121" s="400"/>
      <c r="H121" s="400"/>
    </row>
    <row r="122" spans="1:8" ht="12.6" customHeight="1" thickBot="1" x14ac:dyDescent="0.3">
      <c r="A122" s="409">
        <v>118</v>
      </c>
      <c r="B122" s="138" t="s">
        <v>563</v>
      </c>
      <c r="C122" s="102"/>
      <c r="D122" s="99"/>
      <c r="E122" s="137">
        <f>F120-E120</f>
        <v>-22295000</v>
      </c>
      <c r="F122" s="137"/>
      <c r="G122" s="137">
        <f>H120-G120</f>
        <v>-26557000</v>
      </c>
      <c r="H122" s="111"/>
    </row>
  </sheetData>
  <mergeCells count="1">
    <mergeCell ref="B3:D3"/>
  </mergeCells>
  <pageMargins left="0.78740157480314965" right="0.78740157480314965" top="0.78740157480314965" bottom="0.51181102362204722" header="0.31496062992125984" footer="0.31496062992125984"/>
  <pageSetup paperSize="9" scale="91" firstPageNumber="4" fitToHeight="2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zoomScaleSheetLayoutView="100" workbookViewId="0">
      <selection activeCell="B2" sqref="B2"/>
    </sheetView>
  </sheetViews>
  <sheetFormatPr defaultColWidth="9.140625" defaultRowHeight="12.6" customHeight="1" x14ac:dyDescent="0.2"/>
  <cols>
    <col min="1" max="1" width="3.85546875" style="409" customWidth="1"/>
    <col min="2" max="2" width="4.28515625" style="13" customWidth="1"/>
    <col min="3" max="3" width="0.28515625" style="13" hidden="1" customWidth="1"/>
    <col min="4" max="4" width="5.7109375" style="13" customWidth="1"/>
    <col min="5" max="5" width="5.140625" style="13" bestFit="1" customWidth="1"/>
    <col min="6" max="6" width="40.7109375" style="13" customWidth="1"/>
    <col min="7" max="7" width="11.140625" style="13" bestFit="1" customWidth="1"/>
    <col min="8" max="8" width="11.140625" style="13" customWidth="1"/>
    <col min="9" max="16384" width="9.140625" style="13"/>
  </cols>
  <sheetData>
    <row r="1" spans="1:8" s="96" customFormat="1" ht="12.6" customHeight="1" x14ac:dyDescent="0.25">
      <c r="A1" s="408"/>
      <c r="B1" s="1" t="s">
        <v>858</v>
      </c>
      <c r="C1" s="92"/>
      <c r="D1" s="93"/>
      <c r="E1" s="94"/>
      <c r="F1" s="94"/>
      <c r="G1" s="95"/>
      <c r="H1" s="95"/>
    </row>
    <row r="2" spans="1:8" ht="12.6" customHeight="1" x14ac:dyDescent="0.2">
      <c r="B2" s="11"/>
      <c r="C2" s="9"/>
      <c r="D2" s="10"/>
      <c r="E2" s="11"/>
      <c r="F2" s="11"/>
      <c r="G2" s="12"/>
      <c r="H2" s="12"/>
    </row>
    <row r="3" spans="1:8" s="279" customFormat="1" ht="12.6" customHeight="1" x14ac:dyDescent="0.25">
      <c r="A3" s="412" t="s">
        <v>856</v>
      </c>
      <c r="B3" s="103" t="s">
        <v>0</v>
      </c>
      <c r="C3" s="103" t="s">
        <v>1</v>
      </c>
      <c r="D3" s="103" t="s">
        <v>2</v>
      </c>
      <c r="E3" s="103" t="s">
        <v>3</v>
      </c>
      <c r="F3" s="103" t="s">
        <v>4</v>
      </c>
      <c r="G3" s="103" t="s">
        <v>748</v>
      </c>
      <c r="H3" s="297" t="s">
        <v>752</v>
      </c>
    </row>
    <row r="4" spans="1:8" ht="12.6" customHeight="1" thickBot="1" x14ac:dyDescent="0.25">
      <c r="A4" s="409">
        <v>1</v>
      </c>
      <c r="B4" s="33"/>
      <c r="C4" s="298"/>
      <c r="D4" s="58"/>
      <c r="E4" s="299"/>
      <c r="F4" s="300"/>
      <c r="G4" s="71">
        <v>0</v>
      </c>
      <c r="H4" s="70">
        <v>0</v>
      </c>
    </row>
    <row r="5" spans="1:8" ht="12.6" customHeight="1" thickBot="1" x14ac:dyDescent="0.25">
      <c r="A5" s="409">
        <v>2</v>
      </c>
      <c r="B5" s="19">
        <v>1</v>
      </c>
      <c r="C5" s="2"/>
      <c r="D5" s="3" t="s">
        <v>5</v>
      </c>
      <c r="E5" s="4"/>
      <c r="F5" s="4"/>
      <c r="G5" s="4">
        <v>0</v>
      </c>
      <c r="H5" s="407">
        <f>SUM(H4)</f>
        <v>0</v>
      </c>
    </row>
    <row r="6" spans="1:8" ht="12.6" customHeight="1" x14ac:dyDescent="0.2">
      <c r="A6" s="409">
        <v>3</v>
      </c>
      <c r="B6" s="20">
        <v>2</v>
      </c>
      <c r="C6" s="114">
        <v>2000000000000</v>
      </c>
      <c r="D6" s="22">
        <v>3111</v>
      </c>
      <c r="E6" s="14">
        <v>2132</v>
      </c>
      <c r="F6" s="23" t="s">
        <v>6</v>
      </c>
      <c r="G6" s="24">
        <v>14000</v>
      </c>
      <c r="H6" s="24">
        <v>14000</v>
      </c>
    </row>
    <row r="7" spans="1:8" ht="12.6" customHeight="1" x14ac:dyDescent="0.2">
      <c r="A7" s="409">
        <v>4</v>
      </c>
      <c r="B7" s="25">
        <v>2</v>
      </c>
      <c r="C7" s="21">
        <v>2000000000000</v>
      </c>
      <c r="D7" s="26">
        <v>3113</v>
      </c>
      <c r="E7" s="14">
        <v>2132</v>
      </c>
      <c r="F7" s="27" t="s">
        <v>7</v>
      </c>
      <c r="G7" s="28">
        <v>14000</v>
      </c>
      <c r="H7" s="28">
        <v>14000</v>
      </c>
    </row>
    <row r="8" spans="1:8" ht="12.6" customHeight="1" x14ac:dyDescent="0.2">
      <c r="A8" s="409">
        <v>5</v>
      </c>
      <c r="B8" s="25">
        <v>2</v>
      </c>
      <c r="C8" s="21">
        <v>2000000000000</v>
      </c>
      <c r="D8" s="26">
        <v>3231</v>
      </c>
      <c r="E8" s="14">
        <v>2132</v>
      </c>
      <c r="F8" s="27" t="s">
        <v>8</v>
      </c>
      <c r="G8" s="28">
        <v>169000</v>
      </c>
      <c r="H8" s="28">
        <v>169000</v>
      </c>
    </row>
    <row r="9" spans="1:8" ht="12.6" customHeight="1" thickBot="1" x14ac:dyDescent="0.25">
      <c r="A9" s="409">
        <v>6</v>
      </c>
      <c r="B9" s="29">
        <v>2</v>
      </c>
      <c r="C9" s="301">
        <v>2000000000000</v>
      </c>
      <c r="D9" s="30">
        <v>3421</v>
      </c>
      <c r="E9" s="33">
        <v>2132</v>
      </c>
      <c r="F9" s="31" t="s">
        <v>9</v>
      </c>
      <c r="G9" s="32">
        <v>18000</v>
      </c>
      <c r="H9" s="32">
        <v>18000</v>
      </c>
    </row>
    <row r="10" spans="1:8" ht="12.6" customHeight="1" thickBot="1" x14ac:dyDescent="0.25">
      <c r="A10" s="409">
        <v>7</v>
      </c>
      <c r="B10" s="19">
        <v>2</v>
      </c>
      <c r="C10" s="4"/>
      <c r="D10" s="7" t="s">
        <v>10</v>
      </c>
      <c r="E10" s="4"/>
      <c r="F10" s="4"/>
      <c r="G10" s="293">
        <f>SUM(G6:G9)</f>
        <v>215000</v>
      </c>
      <c r="H10" s="407">
        <f>SUM(H6:H9)</f>
        <v>215000</v>
      </c>
    </row>
    <row r="11" spans="1:8" ht="12.6" customHeight="1" thickBot="1" x14ac:dyDescent="0.25">
      <c r="A11" s="409">
        <v>8</v>
      </c>
      <c r="B11" s="33"/>
      <c r="C11" s="34"/>
      <c r="D11" s="35"/>
      <c r="E11" s="33"/>
      <c r="F11" s="36"/>
      <c r="G11" s="71">
        <v>0</v>
      </c>
      <c r="H11" s="70">
        <v>0</v>
      </c>
    </row>
    <row r="12" spans="1:8" ht="12.6" customHeight="1" thickBot="1" x14ac:dyDescent="0.25">
      <c r="A12" s="409">
        <v>9</v>
      </c>
      <c r="B12" s="19">
        <v>3</v>
      </c>
      <c r="C12" s="4"/>
      <c r="D12" s="7" t="s">
        <v>11</v>
      </c>
      <c r="E12" s="4"/>
      <c r="F12" s="4"/>
      <c r="G12" s="293">
        <f>SUM(G11)</f>
        <v>0</v>
      </c>
      <c r="H12" s="407">
        <f>SUM(H11)</f>
        <v>0</v>
      </c>
    </row>
    <row r="13" spans="1:8" ht="12.6" customHeight="1" thickBot="1" x14ac:dyDescent="0.25">
      <c r="A13" s="409">
        <v>10</v>
      </c>
      <c r="B13" s="33"/>
      <c r="C13" s="34"/>
      <c r="D13" s="35"/>
      <c r="E13" s="33"/>
      <c r="F13" s="36"/>
      <c r="G13" s="71">
        <v>0</v>
      </c>
      <c r="H13" s="70">
        <v>0</v>
      </c>
    </row>
    <row r="14" spans="1:8" ht="12.6" customHeight="1" thickBot="1" x14ac:dyDescent="0.25">
      <c r="A14" s="409">
        <v>11</v>
      </c>
      <c r="B14" s="19">
        <v>4</v>
      </c>
      <c r="C14" s="4"/>
      <c r="D14" s="7" t="s">
        <v>12</v>
      </c>
      <c r="E14" s="4"/>
      <c r="F14" s="4"/>
      <c r="G14" s="293">
        <v>0</v>
      </c>
      <c r="H14" s="407">
        <v>0</v>
      </c>
    </row>
    <row r="15" spans="1:8" ht="12.6" customHeight="1" thickBot="1" x14ac:dyDescent="0.25">
      <c r="A15" s="409">
        <v>12</v>
      </c>
      <c r="B15" s="33"/>
      <c r="C15" s="34"/>
      <c r="D15" s="35"/>
      <c r="E15" s="33"/>
      <c r="F15" s="36"/>
      <c r="G15" s="71">
        <v>0</v>
      </c>
      <c r="H15" s="70">
        <v>0</v>
      </c>
    </row>
    <row r="16" spans="1:8" ht="12.6" customHeight="1" thickBot="1" x14ac:dyDescent="0.25">
      <c r="A16" s="409">
        <v>13</v>
      </c>
      <c r="B16" s="19">
        <v>5</v>
      </c>
      <c r="C16" s="4"/>
      <c r="D16" s="7" t="s">
        <v>13</v>
      </c>
      <c r="E16" s="4"/>
      <c r="F16" s="4"/>
      <c r="G16" s="293">
        <v>0</v>
      </c>
      <c r="H16" s="407">
        <v>0</v>
      </c>
    </row>
    <row r="17" spans="1:8" ht="12.6" customHeight="1" thickBot="1" x14ac:dyDescent="0.25">
      <c r="A17" s="409">
        <v>14</v>
      </c>
      <c r="B17" s="413">
        <v>6</v>
      </c>
      <c r="C17" s="278">
        <v>7000000000000</v>
      </c>
      <c r="D17" s="35">
        <v>6399</v>
      </c>
      <c r="E17" s="33">
        <v>2329</v>
      </c>
      <c r="F17" s="36" t="s">
        <v>47</v>
      </c>
      <c r="G17" s="71">
        <v>6500000</v>
      </c>
      <c r="H17" s="70">
        <v>6500000</v>
      </c>
    </row>
    <row r="18" spans="1:8" ht="12.6" customHeight="1" thickBot="1" x14ac:dyDescent="0.25">
      <c r="A18" s="409">
        <v>15</v>
      </c>
      <c r="B18" s="19">
        <v>6</v>
      </c>
      <c r="C18" s="4"/>
      <c r="D18" s="7" t="s">
        <v>14</v>
      </c>
      <c r="E18" s="4"/>
      <c r="F18" s="4"/>
      <c r="G18" s="293">
        <f>SUM(G17)</f>
        <v>6500000</v>
      </c>
      <c r="H18" s="407">
        <f>SUM(H17)</f>
        <v>6500000</v>
      </c>
    </row>
    <row r="19" spans="1:8" ht="12.6" customHeight="1" x14ac:dyDescent="0.2">
      <c r="A19" s="409">
        <v>16</v>
      </c>
      <c r="B19" s="14">
        <v>7</v>
      </c>
      <c r="C19" s="114">
        <v>3000000000501</v>
      </c>
      <c r="D19" s="15">
        <v>3612</v>
      </c>
      <c r="E19" s="16">
        <v>2132</v>
      </c>
      <c r="F19" s="17" t="s">
        <v>767</v>
      </c>
      <c r="G19" s="18">
        <v>7900000</v>
      </c>
      <c r="H19" s="62">
        <v>7585000</v>
      </c>
    </row>
    <row r="20" spans="1:8" ht="12.6" customHeight="1" x14ac:dyDescent="0.2">
      <c r="A20" s="409">
        <v>17</v>
      </c>
      <c r="B20" s="41">
        <v>7</v>
      </c>
      <c r="C20" s="21">
        <v>3000000000501</v>
      </c>
      <c r="D20" s="42">
        <v>3612</v>
      </c>
      <c r="E20" s="43">
        <v>2329</v>
      </c>
      <c r="F20" s="44" t="s">
        <v>15</v>
      </c>
      <c r="G20" s="45">
        <v>10000</v>
      </c>
      <c r="H20" s="74">
        <v>10000</v>
      </c>
    </row>
    <row r="21" spans="1:8" ht="12.6" customHeight="1" x14ac:dyDescent="0.2">
      <c r="A21" s="409">
        <v>18</v>
      </c>
      <c r="B21" s="41">
        <v>7</v>
      </c>
      <c r="C21" s="21">
        <v>3000000000502</v>
      </c>
      <c r="D21" s="42">
        <v>3612</v>
      </c>
      <c r="E21" s="43">
        <v>2132</v>
      </c>
      <c r="F21" s="44" t="s">
        <v>16</v>
      </c>
      <c r="G21" s="45">
        <v>150000</v>
      </c>
      <c r="H21" s="74">
        <v>135000</v>
      </c>
    </row>
    <row r="22" spans="1:8" ht="12.6" customHeight="1" x14ac:dyDescent="0.2">
      <c r="A22" s="409">
        <v>19</v>
      </c>
      <c r="B22" s="41">
        <v>7</v>
      </c>
      <c r="C22" s="46"/>
      <c r="D22" s="42">
        <v>3612</v>
      </c>
      <c r="E22" s="47"/>
      <c r="F22" s="48" t="s">
        <v>17</v>
      </c>
      <c r="G22" s="49">
        <f>SUM(G19:G21)</f>
        <v>8060000</v>
      </c>
      <c r="H22" s="49">
        <f>SUM(H19:H21)</f>
        <v>7730000</v>
      </c>
    </row>
    <row r="23" spans="1:8" ht="12.6" customHeight="1" x14ac:dyDescent="0.2">
      <c r="A23" s="409">
        <v>20</v>
      </c>
      <c r="B23" s="41">
        <v>7</v>
      </c>
      <c r="C23" s="21">
        <v>3000000000501</v>
      </c>
      <c r="D23" s="42">
        <v>3613</v>
      </c>
      <c r="E23" s="43">
        <v>2132</v>
      </c>
      <c r="F23" s="44" t="s">
        <v>692</v>
      </c>
      <c r="G23" s="45">
        <v>2300000</v>
      </c>
      <c r="H23" s="74">
        <v>2380000</v>
      </c>
    </row>
    <row r="24" spans="1:8" ht="12.6" customHeight="1" x14ac:dyDescent="0.2">
      <c r="A24" s="409">
        <v>21</v>
      </c>
      <c r="B24" s="50">
        <v>7</v>
      </c>
      <c r="C24" s="21">
        <v>3000000000000</v>
      </c>
      <c r="D24" s="51">
        <v>3613</v>
      </c>
      <c r="E24" s="43">
        <v>2132</v>
      </c>
      <c r="F24" s="44" t="s">
        <v>18</v>
      </c>
      <c r="G24" s="45">
        <v>1750000</v>
      </c>
      <c r="H24" s="74">
        <v>1750000</v>
      </c>
    </row>
    <row r="25" spans="1:8" ht="12.6" customHeight="1" x14ac:dyDescent="0.2">
      <c r="A25" s="409">
        <v>22</v>
      </c>
      <c r="B25" s="50">
        <v>7</v>
      </c>
      <c r="C25" s="52"/>
      <c r="D25" s="51">
        <v>3613</v>
      </c>
      <c r="E25" s="53"/>
      <c r="F25" s="54" t="s">
        <v>19</v>
      </c>
      <c r="G25" s="55">
        <f>SUM(G23:G24)</f>
        <v>4050000</v>
      </c>
      <c r="H25" s="55">
        <f>SUM(H23:H24)</f>
        <v>4130000</v>
      </c>
    </row>
    <row r="26" spans="1:8" ht="12.6" customHeight="1" thickBot="1" x14ac:dyDescent="0.25">
      <c r="A26" s="409">
        <v>23</v>
      </c>
      <c r="B26" s="50">
        <v>7</v>
      </c>
      <c r="C26" s="301">
        <v>3000000000000</v>
      </c>
      <c r="D26" s="51">
        <v>3639</v>
      </c>
      <c r="E26" s="53">
        <v>2131</v>
      </c>
      <c r="F26" s="56" t="s">
        <v>20</v>
      </c>
      <c r="G26" s="57">
        <v>1500000</v>
      </c>
      <c r="H26" s="32">
        <v>1500000</v>
      </c>
    </row>
    <row r="27" spans="1:8" ht="12.6" customHeight="1" thickBot="1" x14ac:dyDescent="0.25">
      <c r="A27" s="409">
        <v>24</v>
      </c>
      <c r="B27" s="19">
        <v>7</v>
      </c>
      <c r="C27" s="4"/>
      <c r="D27" s="7" t="s">
        <v>21</v>
      </c>
      <c r="E27" s="4"/>
      <c r="F27" s="4"/>
      <c r="G27" s="293">
        <f>SUM(G22+G25+G26)</f>
        <v>13610000</v>
      </c>
      <c r="H27" s="407">
        <f>SUM(H22+H25+H26)</f>
        <v>13360000</v>
      </c>
    </row>
    <row r="28" spans="1:8" ht="12.6" customHeight="1" thickBot="1" x14ac:dyDescent="0.25">
      <c r="A28" s="409">
        <v>25</v>
      </c>
      <c r="B28" s="33">
        <v>8</v>
      </c>
      <c r="C28" s="278">
        <v>3000000000000</v>
      </c>
      <c r="D28" s="58">
        <v>2219</v>
      </c>
      <c r="E28" s="59">
        <v>2111</v>
      </c>
      <c r="F28" s="60" t="s">
        <v>768</v>
      </c>
      <c r="G28" s="61">
        <v>3450000</v>
      </c>
      <c r="H28" s="61">
        <v>3100000</v>
      </c>
    </row>
    <row r="29" spans="1:8" ht="12.6" customHeight="1" thickBot="1" x14ac:dyDescent="0.25">
      <c r="A29" s="409">
        <v>26</v>
      </c>
      <c r="B29" s="19">
        <v>8</v>
      </c>
      <c r="C29" s="4"/>
      <c r="D29" s="7" t="s">
        <v>22</v>
      </c>
      <c r="E29" s="4"/>
      <c r="F29" s="4"/>
      <c r="G29" s="293">
        <f>G28</f>
        <v>3450000</v>
      </c>
      <c r="H29" s="407">
        <f>H28</f>
        <v>3100000</v>
      </c>
    </row>
    <row r="30" spans="1:8" ht="12.6" customHeight="1" thickBot="1" x14ac:dyDescent="0.25">
      <c r="A30" s="409">
        <v>27</v>
      </c>
      <c r="B30" s="37"/>
      <c r="C30" s="38"/>
      <c r="D30" s="39"/>
      <c r="E30" s="37"/>
      <c r="F30" s="40"/>
      <c r="G30" s="71">
        <v>0</v>
      </c>
      <c r="H30" s="70">
        <v>0</v>
      </c>
    </row>
    <row r="31" spans="1:8" ht="12.6" customHeight="1" thickBot="1" x14ac:dyDescent="0.25">
      <c r="A31" s="409">
        <v>28</v>
      </c>
      <c r="B31" s="19">
        <v>9</v>
      </c>
      <c r="C31" s="4"/>
      <c r="D31" s="7" t="s">
        <v>23</v>
      </c>
      <c r="E31" s="4"/>
      <c r="F31" s="4"/>
      <c r="G31" s="293">
        <v>0</v>
      </c>
      <c r="H31" s="407">
        <v>0</v>
      </c>
    </row>
    <row r="32" spans="1:8" ht="12.6" customHeight="1" x14ac:dyDescent="0.2">
      <c r="A32" s="409">
        <v>29</v>
      </c>
      <c r="B32" s="20">
        <v>10</v>
      </c>
      <c r="C32" s="114">
        <v>7000000007013</v>
      </c>
      <c r="D32" s="22"/>
      <c r="E32" s="14">
        <v>1343</v>
      </c>
      <c r="F32" s="23" t="s">
        <v>24</v>
      </c>
      <c r="G32" s="62">
        <v>100000</v>
      </c>
      <c r="H32" s="62">
        <v>80000</v>
      </c>
    </row>
    <row r="33" spans="1:8" ht="12.6" customHeight="1" thickBot="1" x14ac:dyDescent="0.25">
      <c r="A33" s="409">
        <v>30</v>
      </c>
      <c r="B33" s="50">
        <v>10</v>
      </c>
      <c r="C33" s="301">
        <v>3000000000000</v>
      </c>
      <c r="D33" s="51">
        <v>3632</v>
      </c>
      <c r="E33" s="53">
        <v>2139</v>
      </c>
      <c r="F33" s="56" t="s">
        <v>25</v>
      </c>
      <c r="G33" s="63">
        <v>800000</v>
      </c>
      <c r="H33" s="63">
        <v>800000</v>
      </c>
    </row>
    <row r="34" spans="1:8" ht="12.6" customHeight="1" thickBot="1" x14ac:dyDescent="0.25">
      <c r="A34" s="409">
        <v>31</v>
      </c>
      <c r="B34" s="19">
        <v>10</v>
      </c>
      <c r="C34" s="4"/>
      <c r="D34" s="7" t="s">
        <v>26</v>
      </c>
      <c r="E34" s="4"/>
      <c r="F34" s="4"/>
      <c r="G34" s="293">
        <f>SUM(G32:G33)</f>
        <v>900000</v>
      </c>
      <c r="H34" s="407">
        <f>SUM(H32:H33)</f>
        <v>880000</v>
      </c>
    </row>
    <row r="35" spans="1:8" ht="12.6" customHeight="1" x14ac:dyDescent="0.2">
      <c r="A35" s="409">
        <v>32</v>
      </c>
      <c r="B35" s="14">
        <v>11</v>
      </c>
      <c r="C35" s="114">
        <v>7000000000000</v>
      </c>
      <c r="D35" s="15"/>
      <c r="E35" s="64">
        <v>1340</v>
      </c>
      <c r="F35" s="65" t="s">
        <v>27</v>
      </c>
      <c r="G35" s="24">
        <v>9550000</v>
      </c>
      <c r="H35" s="24">
        <v>9400000</v>
      </c>
    </row>
    <row r="36" spans="1:8" ht="12.6" customHeight="1" x14ac:dyDescent="0.2">
      <c r="A36" s="409">
        <v>33</v>
      </c>
      <c r="B36" s="41">
        <v>11</v>
      </c>
      <c r="C36" s="21">
        <v>3000000000000</v>
      </c>
      <c r="D36" s="42">
        <v>3723</v>
      </c>
      <c r="E36" s="47">
        <v>2324</v>
      </c>
      <c r="F36" s="66" t="s">
        <v>28</v>
      </c>
      <c r="G36" s="67">
        <v>180000</v>
      </c>
      <c r="H36" s="24">
        <v>180000</v>
      </c>
    </row>
    <row r="37" spans="1:8" ht="12.6" customHeight="1" thickBot="1" x14ac:dyDescent="0.25">
      <c r="A37" s="409">
        <v>34</v>
      </c>
      <c r="B37" s="50">
        <v>11</v>
      </c>
      <c r="C37" s="301">
        <v>3000000000000</v>
      </c>
      <c r="D37" s="51">
        <v>3725</v>
      </c>
      <c r="E37" s="53">
        <v>2324</v>
      </c>
      <c r="F37" s="56" t="s">
        <v>29</v>
      </c>
      <c r="G37" s="61">
        <v>1900000</v>
      </c>
      <c r="H37" s="61">
        <v>1900000</v>
      </c>
    </row>
    <row r="38" spans="1:8" ht="12.6" customHeight="1" thickBot="1" x14ac:dyDescent="0.25">
      <c r="A38" s="409">
        <v>35</v>
      </c>
      <c r="B38" s="19">
        <v>11</v>
      </c>
      <c r="C38" s="4"/>
      <c r="D38" s="7" t="s">
        <v>30</v>
      </c>
      <c r="E38" s="4"/>
      <c r="F38" s="4"/>
      <c r="G38" s="293">
        <f>SUM(G35:G37)</f>
        <v>11630000</v>
      </c>
      <c r="H38" s="407">
        <f>SUM(H35:H37)</f>
        <v>11480000</v>
      </c>
    </row>
    <row r="39" spans="1:8" ht="12.6" customHeight="1" thickBot="1" x14ac:dyDescent="0.25">
      <c r="A39" s="409">
        <v>36</v>
      </c>
      <c r="B39" s="68">
        <v>12</v>
      </c>
      <c r="C39" s="278">
        <v>5000000000000</v>
      </c>
      <c r="D39" s="69">
        <v>5512</v>
      </c>
      <c r="E39" s="37">
        <v>2111</v>
      </c>
      <c r="F39" s="40" t="s">
        <v>31</v>
      </c>
      <c r="G39" s="70">
        <v>40000</v>
      </c>
      <c r="H39" s="70">
        <v>40000</v>
      </c>
    </row>
    <row r="40" spans="1:8" ht="12.6" customHeight="1" thickBot="1" x14ac:dyDescent="0.25">
      <c r="A40" s="409">
        <v>37</v>
      </c>
      <c r="B40" s="19">
        <v>12</v>
      </c>
      <c r="C40" s="4"/>
      <c r="D40" s="7" t="s">
        <v>32</v>
      </c>
      <c r="E40" s="4"/>
      <c r="F40" s="4"/>
      <c r="G40" s="293">
        <f>G39</f>
        <v>40000</v>
      </c>
      <c r="H40" s="407">
        <f>H39</f>
        <v>40000</v>
      </c>
    </row>
    <row r="41" spans="1:8" ht="12.6" customHeight="1" thickBot="1" x14ac:dyDescent="0.25">
      <c r="A41" s="409">
        <v>38</v>
      </c>
      <c r="B41" s="33">
        <v>13</v>
      </c>
      <c r="C41" s="278" t="s">
        <v>33</v>
      </c>
      <c r="D41" s="35" t="s">
        <v>34</v>
      </c>
      <c r="E41" s="33">
        <v>2212</v>
      </c>
      <c r="F41" s="36" t="s">
        <v>35</v>
      </c>
      <c r="G41" s="70">
        <v>400000</v>
      </c>
      <c r="H41" s="70">
        <v>300000</v>
      </c>
    </row>
    <row r="42" spans="1:8" ht="12.6" customHeight="1" thickBot="1" x14ac:dyDescent="0.25">
      <c r="A42" s="409">
        <v>39</v>
      </c>
      <c r="B42" s="19">
        <v>13</v>
      </c>
      <c r="C42" s="4"/>
      <c r="D42" s="7" t="s">
        <v>36</v>
      </c>
      <c r="E42" s="4"/>
      <c r="F42" s="4"/>
      <c r="G42" s="293">
        <v>400000</v>
      </c>
      <c r="H42" s="407">
        <f>H41</f>
        <v>300000</v>
      </c>
    </row>
    <row r="43" spans="1:8" ht="12.6" customHeight="1" thickBot="1" x14ac:dyDescent="0.25">
      <c r="A43" s="409">
        <v>40</v>
      </c>
      <c r="B43" s="33"/>
      <c r="C43" s="34"/>
      <c r="D43" s="35"/>
      <c r="E43" s="33"/>
      <c r="F43" s="36"/>
      <c r="G43" s="71">
        <v>0</v>
      </c>
      <c r="H43" s="70"/>
    </row>
    <row r="44" spans="1:8" ht="12.6" customHeight="1" thickBot="1" x14ac:dyDescent="0.25">
      <c r="A44" s="409">
        <v>41</v>
      </c>
      <c r="B44" s="19">
        <v>14</v>
      </c>
      <c r="C44" s="4"/>
      <c r="D44" s="7" t="s">
        <v>37</v>
      </c>
      <c r="E44" s="4"/>
      <c r="F44" s="4"/>
      <c r="G44" s="293">
        <v>0</v>
      </c>
      <c r="H44" s="407">
        <v>0</v>
      </c>
    </row>
    <row r="45" spans="1:8" ht="12.6" customHeight="1" x14ac:dyDescent="0.2">
      <c r="A45" s="409">
        <v>42</v>
      </c>
      <c r="B45" s="64">
        <v>15</v>
      </c>
      <c r="C45" s="114">
        <v>5000000000000</v>
      </c>
      <c r="D45" s="15">
        <v>2299</v>
      </c>
      <c r="E45" s="64">
        <v>2212</v>
      </c>
      <c r="F45" s="65" t="s">
        <v>38</v>
      </c>
      <c r="G45" s="24">
        <v>800000</v>
      </c>
      <c r="H45" s="24">
        <v>800000</v>
      </c>
    </row>
    <row r="46" spans="1:8" ht="12.6" customHeight="1" x14ac:dyDescent="0.2">
      <c r="A46" s="409">
        <v>43</v>
      </c>
      <c r="B46" s="47">
        <v>15</v>
      </c>
      <c r="C46" s="21">
        <v>5000000000000</v>
      </c>
      <c r="D46" s="42">
        <v>2299</v>
      </c>
      <c r="E46" s="47">
        <v>2212</v>
      </c>
      <c r="F46" s="66" t="s">
        <v>39</v>
      </c>
      <c r="G46" s="67">
        <v>16200000</v>
      </c>
      <c r="H46" s="24">
        <v>13200000</v>
      </c>
    </row>
    <row r="47" spans="1:8" ht="12.6" customHeight="1" x14ac:dyDescent="0.2">
      <c r="A47" s="409">
        <v>44</v>
      </c>
      <c r="B47" s="47">
        <v>15</v>
      </c>
      <c r="C47" s="21"/>
      <c r="D47" s="72">
        <v>2299</v>
      </c>
      <c r="E47" s="47"/>
      <c r="F47" s="48" t="s">
        <v>40</v>
      </c>
      <c r="G47" s="73">
        <f>SUM(G45:G46)</f>
        <v>17000000</v>
      </c>
      <c r="H47" s="73">
        <f>SUM(H45:H46)</f>
        <v>14000000</v>
      </c>
    </row>
    <row r="48" spans="1:8" ht="12.6" customHeight="1" x14ac:dyDescent="0.2">
      <c r="A48" s="409">
        <v>45</v>
      </c>
      <c r="B48" s="47">
        <v>15</v>
      </c>
      <c r="C48" s="21">
        <v>5000000000000</v>
      </c>
      <c r="D48" s="42">
        <v>5311</v>
      </c>
      <c r="E48" s="47">
        <v>2212</v>
      </c>
      <c r="F48" s="66" t="s">
        <v>41</v>
      </c>
      <c r="G48" s="28">
        <v>170000</v>
      </c>
      <c r="H48" s="28">
        <v>170000</v>
      </c>
    </row>
    <row r="49" spans="1:8" ht="12.6" customHeight="1" x14ac:dyDescent="0.2">
      <c r="A49" s="409">
        <v>46</v>
      </c>
      <c r="B49" s="41">
        <v>15</v>
      </c>
      <c r="C49" s="21">
        <v>5000000007016</v>
      </c>
      <c r="D49" s="26">
        <v>6171</v>
      </c>
      <c r="E49" s="41">
        <v>2111</v>
      </c>
      <c r="F49" s="27" t="s">
        <v>42</v>
      </c>
      <c r="G49" s="28">
        <v>2000</v>
      </c>
      <c r="H49" s="28">
        <v>0</v>
      </c>
    </row>
    <row r="50" spans="1:8" ht="12.6" customHeight="1" x14ac:dyDescent="0.2">
      <c r="A50" s="409">
        <v>47</v>
      </c>
      <c r="B50" s="41">
        <v>15</v>
      </c>
      <c r="C50" s="21">
        <v>5400000000000</v>
      </c>
      <c r="D50" s="26"/>
      <c r="E50" s="41">
        <v>2460</v>
      </c>
      <c r="F50" s="27" t="s">
        <v>43</v>
      </c>
      <c r="G50" s="28">
        <v>100000</v>
      </c>
      <c r="H50" s="28">
        <v>70000</v>
      </c>
    </row>
    <row r="51" spans="1:8" ht="12.6" customHeight="1" x14ac:dyDescent="0.2">
      <c r="A51" s="409">
        <v>48</v>
      </c>
      <c r="B51" s="41">
        <v>15</v>
      </c>
      <c r="C51" s="21">
        <v>5400000000000</v>
      </c>
      <c r="D51" s="26">
        <v>6330</v>
      </c>
      <c r="E51" s="41">
        <v>4134</v>
      </c>
      <c r="F51" s="27" t="s">
        <v>44</v>
      </c>
      <c r="G51" s="28">
        <v>2530000</v>
      </c>
      <c r="H51" s="28">
        <v>2510000</v>
      </c>
    </row>
    <row r="52" spans="1:8" ht="12.6" customHeight="1" x14ac:dyDescent="0.2">
      <c r="A52" s="409">
        <v>49</v>
      </c>
      <c r="B52" s="41">
        <v>15</v>
      </c>
      <c r="C52" s="21">
        <v>7000000000000</v>
      </c>
      <c r="D52" s="26"/>
      <c r="E52" s="25">
        <v>1353</v>
      </c>
      <c r="F52" s="44" t="s">
        <v>693</v>
      </c>
      <c r="G52" s="45">
        <v>500000</v>
      </c>
      <c r="H52" s="74">
        <v>450000</v>
      </c>
    </row>
    <row r="53" spans="1:8" ht="12.6" customHeight="1" x14ac:dyDescent="0.2">
      <c r="A53" s="409">
        <v>50</v>
      </c>
      <c r="B53" s="41">
        <v>15</v>
      </c>
      <c r="C53" s="21">
        <v>7000000000000</v>
      </c>
      <c r="D53" s="26"/>
      <c r="E53" s="41">
        <v>1361</v>
      </c>
      <c r="F53" s="27" t="s">
        <v>45</v>
      </c>
      <c r="G53" s="74">
        <v>6703000</v>
      </c>
      <c r="H53" s="74">
        <v>6200000</v>
      </c>
    </row>
    <row r="54" spans="1:8" ht="12.6" customHeight="1" thickBot="1" x14ac:dyDescent="0.25">
      <c r="A54" s="409">
        <v>51</v>
      </c>
      <c r="B54" s="41">
        <v>15</v>
      </c>
      <c r="C54" s="21">
        <v>7000000000000</v>
      </c>
      <c r="D54" s="26"/>
      <c r="E54" s="41">
        <v>4112</v>
      </c>
      <c r="F54" s="27" t="s">
        <v>46</v>
      </c>
      <c r="G54" s="74">
        <v>29000000</v>
      </c>
      <c r="H54" s="74">
        <v>31000000</v>
      </c>
    </row>
    <row r="55" spans="1:8" ht="12.6" customHeight="1" thickBot="1" x14ac:dyDescent="0.25">
      <c r="A55" s="409">
        <v>52</v>
      </c>
      <c r="B55" s="19">
        <v>15</v>
      </c>
      <c r="C55" s="4"/>
      <c r="D55" s="7" t="s">
        <v>48</v>
      </c>
      <c r="E55" s="4"/>
      <c r="F55" s="4"/>
      <c r="G55" s="293">
        <f>SUM(G47:G54)</f>
        <v>56005000</v>
      </c>
      <c r="H55" s="407">
        <f>SUM(H47:H54)</f>
        <v>54400000</v>
      </c>
    </row>
    <row r="56" spans="1:8" ht="12.6" customHeight="1" thickBot="1" x14ac:dyDescent="0.25">
      <c r="A56" s="409">
        <v>53</v>
      </c>
      <c r="B56" s="33">
        <v>16</v>
      </c>
      <c r="C56" s="278">
        <v>7000000000000</v>
      </c>
      <c r="D56" s="35">
        <v>6310</v>
      </c>
      <c r="E56" s="33">
        <v>2141</v>
      </c>
      <c r="F56" s="36" t="s">
        <v>49</v>
      </c>
      <c r="G56" s="61">
        <v>50000</v>
      </c>
      <c r="H56" s="61"/>
    </row>
    <row r="57" spans="1:8" ht="12.6" customHeight="1" thickBot="1" x14ac:dyDescent="0.25">
      <c r="A57" s="409">
        <v>54</v>
      </c>
      <c r="B57" s="414">
        <v>16</v>
      </c>
      <c r="C57" s="415"/>
      <c r="D57" s="7" t="s">
        <v>50</v>
      </c>
      <c r="E57" s="4"/>
      <c r="F57" s="4"/>
      <c r="G57" s="293">
        <f>SUM(G56:G56)</f>
        <v>50000</v>
      </c>
      <c r="H57" s="407">
        <f>SUM(H56:H56)</f>
        <v>0</v>
      </c>
    </row>
    <row r="58" spans="1:8" ht="12.6" customHeight="1" x14ac:dyDescent="0.2">
      <c r="A58" s="409">
        <v>55</v>
      </c>
      <c r="B58" s="14">
        <v>17</v>
      </c>
      <c r="C58" s="21">
        <v>7000000000000</v>
      </c>
      <c r="D58" s="22"/>
      <c r="E58" s="14">
        <v>1341</v>
      </c>
      <c r="F58" s="23" t="s">
        <v>51</v>
      </c>
      <c r="G58" s="62">
        <v>350000</v>
      </c>
      <c r="H58" s="62">
        <v>345000</v>
      </c>
    </row>
    <row r="59" spans="1:8" ht="12.6" customHeight="1" x14ac:dyDescent="0.2">
      <c r="A59" s="409">
        <v>56</v>
      </c>
      <c r="B59" s="14">
        <v>17</v>
      </c>
      <c r="C59" s="21">
        <v>7000000007004</v>
      </c>
      <c r="D59" s="22"/>
      <c r="E59" s="14">
        <v>1361</v>
      </c>
      <c r="F59" s="23" t="s">
        <v>52</v>
      </c>
      <c r="G59" s="62">
        <v>10000</v>
      </c>
      <c r="H59" s="62">
        <v>10000</v>
      </c>
    </row>
    <row r="60" spans="1:8" ht="12.6" customHeight="1" x14ac:dyDescent="0.2">
      <c r="A60" s="409">
        <v>57</v>
      </c>
      <c r="B60" s="14">
        <v>17</v>
      </c>
      <c r="C60" s="21">
        <v>7000000007005</v>
      </c>
      <c r="D60" s="22"/>
      <c r="E60" s="14">
        <v>1361</v>
      </c>
      <c r="F60" s="23" t="s">
        <v>53</v>
      </c>
      <c r="G60" s="62">
        <v>70000</v>
      </c>
      <c r="H60" s="62">
        <v>70000</v>
      </c>
    </row>
    <row r="61" spans="1:8" ht="12.6" customHeight="1" x14ac:dyDescent="0.2">
      <c r="A61" s="409">
        <v>58</v>
      </c>
      <c r="B61" s="14">
        <v>17</v>
      </c>
      <c r="C61" s="20"/>
      <c r="D61" s="22"/>
      <c r="E61" s="14"/>
      <c r="F61" s="75" t="s">
        <v>673</v>
      </c>
      <c r="G61" s="76">
        <f>SUM(G58:G60)</f>
        <v>430000</v>
      </c>
      <c r="H61" s="76">
        <f>SUM(H58:H60)</f>
        <v>425000</v>
      </c>
    </row>
    <row r="62" spans="1:8" ht="12.6" customHeight="1" x14ac:dyDescent="0.2">
      <c r="A62" s="409">
        <v>59</v>
      </c>
      <c r="B62" s="41">
        <v>17</v>
      </c>
      <c r="C62" s="21">
        <v>8100000000000</v>
      </c>
      <c r="D62" s="26">
        <v>1036</v>
      </c>
      <c r="E62" s="41">
        <v>2131</v>
      </c>
      <c r="F62" s="77" t="s">
        <v>55</v>
      </c>
      <c r="G62" s="78">
        <v>46000</v>
      </c>
      <c r="H62" s="78">
        <v>45000</v>
      </c>
    </row>
    <row r="63" spans="1:8" ht="12.6" customHeight="1" x14ac:dyDescent="0.2">
      <c r="A63" s="409">
        <v>60</v>
      </c>
      <c r="B63" s="41">
        <v>17</v>
      </c>
      <c r="C63" s="21">
        <v>8100000007067</v>
      </c>
      <c r="D63" s="26">
        <v>2321</v>
      </c>
      <c r="E63" s="41">
        <v>2132</v>
      </c>
      <c r="F63" s="44" t="s">
        <v>56</v>
      </c>
      <c r="G63" s="45">
        <v>134000</v>
      </c>
      <c r="H63" s="74">
        <v>150000</v>
      </c>
    </row>
    <row r="64" spans="1:8" ht="12.6" customHeight="1" x14ac:dyDescent="0.2">
      <c r="A64" s="409">
        <v>61</v>
      </c>
      <c r="B64" s="41">
        <v>17</v>
      </c>
      <c r="C64" s="21">
        <v>8100000007081</v>
      </c>
      <c r="D64" s="26">
        <v>2321</v>
      </c>
      <c r="E64" s="41">
        <v>2111</v>
      </c>
      <c r="F64" s="44" t="s">
        <v>57</v>
      </c>
      <c r="G64" s="45">
        <v>90000</v>
      </c>
      <c r="H64" s="74">
        <v>90000</v>
      </c>
    </row>
    <row r="65" spans="1:8" ht="12.6" customHeight="1" thickBot="1" x14ac:dyDescent="0.25">
      <c r="A65" s="409">
        <v>62</v>
      </c>
      <c r="B65" s="50">
        <v>17</v>
      </c>
      <c r="C65" s="79"/>
      <c r="D65" s="80">
        <v>2321</v>
      </c>
      <c r="E65" s="50"/>
      <c r="F65" s="81" t="s">
        <v>58</v>
      </c>
      <c r="G65" s="82">
        <f>SUM(G63:G64)</f>
        <v>224000</v>
      </c>
      <c r="H65" s="82">
        <f>SUM(H63:H64)</f>
        <v>240000</v>
      </c>
    </row>
    <row r="66" spans="1:8" ht="12.6" customHeight="1" thickBot="1" x14ac:dyDescent="0.25">
      <c r="A66" s="409">
        <v>63</v>
      </c>
      <c r="B66" s="19">
        <v>17</v>
      </c>
      <c r="C66" s="4"/>
      <c r="D66" s="7" t="s">
        <v>59</v>
      </c>
      <c r="E66" s="4"/>
      <c r="F66" s="4"/>
      <c r="G66" s="293">
        <f>G61+G62+G65</f>
        <v>700000</v>
      </c>
      <c r="H66" s="407">
        <f>H61+H62+H65</f>
        <v>710000</v>
      </c>
    </row>
    <row r="67" spans="1:8" ht="12.6" customHeight="1" x14ac:dyDescent="0.2">
      <c r="A67" s="409">
        <v>64</v>
      </c>
      <c r="B67" s="14">
        <v>18</v>
      </c>
      <c r="C67" s="21">
        <v>7000000000000</v>
      </c>
      <c r="D67" s="22"/>
      <c r="E67" s="20">
        <v>1111</v>
      </c>
      <c r="F67" s="17" t="s">
        <v>694</v>
      </c>
      <c r="G67" s="18">
        <v>72150000</v>
      </c>
      <c r="H67" s="18">
        <v>30000000</v>
      </c>
    </row>
    <row r="68" spans="1:8" ht="12.6" customHeight="1" x14ac:dyDescent="0.2">
      <c r="A68" s="409">
        <v>65</v>
      </c>
      <c r="B68" s="14">
        <v>18</v>
      </c>
      <c r="C68" s="21">
        <v>7000000000000</v>
      </c>
      <c r="D68" s="22"/>
      <c r="E68" s="25">
        <v>1112</v>
      </c>
      <c r="F68" s="44" t="s">
        <v>60</v>
      </c>
      <c r="G68" s="45">
        <v>1500000</v>
      </c>
      <c r="H68" s="74">
        <v>200000</v>
      </c>
    </row>
    <row r="69" spans="1:8" ht="12.6" customHeight="1" x14ac:dyDescent="0.2">
      <c r="A69" s="409">
        <v>66</v>
      </c>
      <c r="B69" s="14">
        <v>18</v>
      </c>
      <c r="C69" s="21">
        <v>7000000000000</v>
      </c>
      <c r="D69" s="22"/>
      <c r="E69" s="25">
        <v>1113</v>
      </c>
      <c r="F69" s="44" t="s">
        <v>61</v>
      </c>
      <c r="G69" s="45">
        <v>5500000</v>
      </c>
      <c r="H69" s="74">
        <v>5000000</v>
      </c>
    </row>
    <row r="70" spans="1:8" ht="12.6" customHeight="1" x14ac:dyDescent="0.2">
      <c r="A70" s="409">
        <v>67</v>
      </c>
      <c r="B70" s="14">
        <v>18</v>
      </c>
      <c r="C70" s="21">
        <v>7000000000000</v>
      </c>
      <c r="D70" s="22"/>
      <c r="E70" s="25">
        <v>1121</v>
      </c>
      <c r="F70" s="44" t="s">
        <v>62</v>
      </c>
      <c r="G70" s="45">
        <v>54500000</v>
      </c>
      <c r="H70" s="74">
        <v>40000000</v>
      </c>
    </row>
    <row r="71" spans="1:8" ht="12.6" customHeight="1" x14ac:dyDescent="0.2">
      <c r="A71" s="409">
        <v>68</v>
      </c>
      <c r="B71" s="14">
        <v>18</v>
      </c>
      <c r="C71" s="21">
        <v>7000000000000</v>
      </c>
      <c r="D71" s="22"/>
      <c r="E71" s="25">
        <v>1211</v>
      </c>
      <c r="F71" s="44" t="s">
        <v>63</v>
      </c>
      <c r="G71" s="45">
        <v>129750000</v>
      </c>
      <c r="H71" s="74">
        <v>126000000</v>
      </c>
    </row>
    <row r="72" spans="1:8" ht="12.6" customHeight="1" x14ac:dyDescent="0.2">
      <c r="A72" s="409">
        <v>69</v>
      </c>
      <c r="B72" s="14">
        <v>18</v>
      </c>
      <c r="C72" s="21">
        <v>7000000000000</v>
      </c>
      <c r="D72" s="22"/>
      <c r="E72" s="25">
        <v>1511</v>
      </c>
      <c r="F72" s="44" t="s">
        <v>64</v>
      </c>
      <c r="G72" s="45">
        <v>18800000</v>
      </c>
      <c r="H72" s="74">
        <v>18800000</v>
      </c>
    </row>
    <row r="73" spans="1:8" ht="12.6" customHeight="1" x14ac:dyDescent="0.2">
      <c r="A73" s="409">
        <v>70</v>
      </c>
      <c r="B73" s="14"/>
      <c r="C73" s="20"/>
      <c r="D73" s="22"/>
      <c r="E73" s="14"/>
      <c r="F73" s="75" t="s">
        <v>65</v>
      </c>
      <c r="G73" s="76">
        <f>SUM(G67:G72)</f>
        <v>282200000</v>
      </c>
      <c r="H73" s="76">
        <f>SUM(H67:H72)</f>
        <v>220000000</v>
      </c>
    </row>
    <row r="74" spans="1:8" ht="12.6" customHeight="1" x14ac:dyDescent="0.2">
      <c r="A74" s="409">
        <v>71</v>
      </c>
      <c r="B74" s="41">
        <v>18</v>
      </c>
      <c r="C74" s="21">
        <v>7000000000000</v>
      </c>
      <c r="D74" s="22"/>
      <c r="E74" s="25">
        <v>1342</v>
      </c>
      <c r="F74" s="44" t="s">
        <v>66</v>
      </c>
      <c r="G74" s="45">
        <v>950000</v>
      </c>
      <c r="H74" s="74">
        <v>50000</v>
      </c>
    </row>
    <row r="75" spans="1:8" ht="12.6" customHeight="1" x14ac:dyDescent="0.2">
      <c r="A75" s="409">
        <v>72</v>
      </c>
      <c r="B75" s="41">
        <v>18</v>
      </c>
      <c r="C75" s="21">
        <v>7000000007014</v>
      </c>
      <c r="D75" s="22"/>
      <c r="E75" s="25">
        <v>1343</v>
      </c>
      <c r="F75" s="44" t="s">
        <v>67</v>
      </c>
      <c r="G75" s="45">
        <v>250000</v>
      </c>
      <c r="H75" s="74">
        <v>50000</v>
      </c>
    </row>
    <row r="76" spans="1:8" ht="12.6" customHeight="1" x14ac:dyDescent="0.2">
      <c r="A76" s="409">
        <v>73</v>
      </c>
      <c r="B76" s="41">
        <v>18</v>
      </c>
      <c r="C76" s="21">
        <v>7000000000000</v>
      </c>
      <c r="D76" s="22"/>
      <c r="E76" s="25">
        <v>1345</v>
      </c>
      <c r="F76" s="44" t="s">
        <v>68</v>
      </c>
      <c r="G76" s="45">
        <v>300000</v>
      </c>
      <c r="H76" s="74">
        <v>50000</v>
      </c>
    </row>
    <row r="77" spans="1:8" ht="12.6" customHeight="1" x14ac:dyDescent="0.2">
      <c r="A77" s="409">
        <v>74</v>
      </c>
      <c r="B77" s="41"/>
      <c r="C77" s="46"/>
      <c r="D77" s="42"/>
      <c r="E77" s="47"/>
      <c r="F77" s="48" t="s">
        <v>69</v>
      </c>
      <c r="G77" s="78">
        <f>SUM(G74:G76)</f>
        <v>1500000</v>
      </c>
      <c r="H77" s="78">
        <f>SUM(H74:H76)</f>
        <v>150000</v>
      </c>
    </row>
    <row r="78" spans="1:8" ht="12.6" customHeight="1" x14ac:dyDescent="0.2">
      <c r="A78" s="409">
        <v>75</v>
      </c>
      <c r="B78" s="41">
        <v>18</v>
      </c>
      <c r="C78" s="21">
        <v>7000000000000</v>
      </c>
      <c r="D78" s="26"/>
      <c r="E78" s="25">
        <v>1381</v>
      </c>
      <c r="F78" s="44" t="s">
        <v>697</v>
      </c>
      <c r="G78" s="45">
        <v>1200000</v>
      </c>
      <c r="H78" s="74">
        <v>1265000</v>
      </c>
    </row>
    <row r="79" spans="1:8" ht="12.6" customHeight="1" x14ac:dyDescent="0.2">
      <c r="A79" s="409">
        <v>76</v>
      </c>
      <c r="B79" s="41">
        <v>18</v>
      </c>
      <c r="C79" s="21">
        <v>8100000000000</v>
      </c>
      <c r="D79" s="83"/>
      <c r="E79" s="46">
        <v>1356</v>
      </c>
      <c r="F79" s="66" t="s">
        <v>70</v>
      </c>
      <c r="G79" s="74">
        <v>450000</v>
      </c>
      <c r="H79" s="74">
        <v>450000</v>
      </c>
    </row>
    <row r="80" spans="1:8" ht="12.6" customHeight="1" thickBot="1" x14ac:dyDescent="0.25">
      <c r="A80" s="409">
        <v>77</v>
      </c>
      <c r="B80" s="29">
        <v>18</v>
      </c>
      <c r="C80" s="21">
        <v>7000000000000</v>
      </c>
      <c r="D80" s="84"/>
      <c r="E80" s="52">
        <v>4121</v>
      </c>
      <c r="F80" s="85" t="s">
        <v>662</v>
      </c>
      <c r="G80" s="86">
        <v>150000</v>
      </c>
      <c r="H80" s="63">
        <v>150000</v>
      </c>
    </row>
    <row r="81" spans="1:8" ht="12.6" customHeight="1" thickBot="1" x14ac:dyDescent="0.25">
      <c r="A81" s="409">
        <v>78</v>
      </c>
      <c r="B81" s="19">
        <v>18</v>
      </c>
      <c r="C81" s="4"/>
      <c r="D81" s="7" t="s">
        <v>71</v>
      </c>
      <c r="E81" s="4"/>
      <c r="F81" s="4"/>
      <c r="G81" s="293">
        <f>SUM(G80+G79+G78+G77+G73)</f>
        <v>285500000</v>
      </c>
      <c r="H81" s="407">
        <f>SUM(H80+H79+H78+H77+H73)</f>
        <v>222015000</v>
      </c>
    </row>
    <row r="82" spans="1:8" ht="12.6" customHeight="1" thickBot="1" x14ac:dyDescent="0.25">
      <c r="A82" s="409">
        <v>79</v>
      </c>
      <c r="B82" s="87"/>
      <c r="C82" s="88"/>
      <c r="D82" s="89"/>
      <c r="E82" s="90"/>
      <c r="F82" s="90"/>
      <c r="G82" s="294"/>
      <c r="H82" s="294"/>
    </row>
    <row r="83" spans="1:8" ht="12.6" customHeight="1" thickBot="1" x14ac:dyDescent="0.25">
      <c r="A83" s="409">
        <v>80</v>
      </c>
      <c r="B83" s="8" t="s">
        <v>72</v>
      </c>
      <c r="C83" s="91"/>
      <c r="D83" s="6"/>
      <c r="E83" s="5"/>
      <c r="F83" s="5"/>
      <c r="G83" s="293">
        <f>SUM(G81+G66+G57+G55+G44+G42+G40+G38+G34+G31+G29+G27+G18+G16+G14+G12+G10+G5)</f>
        <v>379000000</v>
      </c>
      <c r="H83" s="407">
        <f>SUM(H81+H66+H57+H55+H44+H42+H40+H38+H34+H31+H29+H27+H18+H16+H14+H12+H10+H5)</f>
        <v>313000000</v>
      </c>
    </row>
    <row r="85" spans="1:8" ht="12.6" customHeight="1" x14ac:dyDescent="0.2">
      <c r="H85" s="286"/>
    </row>
    <row r="87" spans="1:8" ht="12.6" customHeight="1" x14ac:dyDescent="0.2">
      <c r="H87" s="286"/>
    </row>
  </sheetData>
  <pageMargins left="0.78740157480314965" right="0.78740157480314965" top="0.78740157480314965" bottom="0.59055118110236227" header="0.31496062992125984" footer="0.31496062992125984"/>
  <pageSetup paperSize="9" firstPageNumber="6" fitToHeight="2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0"/>
  <sheetViews>
    <sheetView topLeftCell="A513" zoomScaleNormal="100" workbookViewId="0">
      <selection activeCell="L538" sqref="L538"/>
    </sheetView>
  </sheetViews>
  <sheetFormatPr defaultColWidth="9.140625" defaultRowHeight="12.6" customHeight="1" x14ac:dyDescent="0.2"/>
  <cols>
    <col min="1" max="1" width="4.5703125" style="416" customWidth="1"/>
    <col min="2" max="2" width="5" style="140" customWidth="1"/>
    <col min="3" max="3" width="0.140625" style="140" customWidth="1"/>
    <col min="4" max="4" width="5.28515625" style="140" customWidth="1"/>
    <col min="5" max="5" width="5.85546875" style="140" customWidth="1"/>
    <col min="6" max="6" width="41.28515625" style="140" customWidth="1"/>
    <col min="7" max="7" width="11.140625" style="140" bestFit="1" customWidth="1"/>
    <col min="8" max="8" width="11.28515625" style="140" customWidth="1"/>
    <col min="9" max="9" width="9.140625" style="140"/>
    <col min="10" max="10" width="14.85546875" style="140" customWidth="1"/>
    <col min="11" max="11" width="10.85546875" style="140" bestFit="1" customWidth="1"/>
    <col min="12" max="15" width="9.140625" style="140"/>
    <col min="16" max="16" width="14.85546875" style="140" bestFit="1" customWidth="1"/>
    <col min="17" max="16384" width="9.140625" style="140"/>
  </cols>
  <sheetData>
    <row r="1" spans="1:8" ht="12.6" customHeight="1" x14ac:dyDescent="0.2">
      <c r="B1" s="303" t="s">
        <v>857</v>
      </c>
      <c r="C1" s="295"/>
      <c r="D1" s="295"/>
      <c r="E1" s="295"/>
      <c r="F1" s="304"/>
      <c r="G1" s="305"/>
      <c r="H1" s="305"/>
    </row>
    <row r="2" spans="1:8" ht="12.6" customHeight="1" x14ac:dyDescent="0.2">
      <c r="B2" s="295"/>
      <c r="C2" s="306"/>
      <c r="D2" s="306"/>
      <c r="E2" s="306"/>
      <c r="F2" s="307"/>
      <c r="G2" s="305"/>
      <c r="H2" s="305"/>
    </row>
    <row r="3" spans="1:8" s="309" customFormat="1" ht="12.6" customHeight="1" x14ac:dyDescent="0.2">
      <c r="A3" s="417" t="s">
        <v>856</v>
      </c>
      <c r="B3" s="297" t="s">
        <v>0</v>
      </c>
      <c r="C3" s="297" t="s">
        <v>1</v>
      </c>
      <c r="D3" s="297" t="s">
        <v>2</v>
      </c>
      <c r="E3" s="297" t="s">
        <v>3</v>
      </c>
      <c r="F3" s="308" t="s">
        <v>74</v>
      </c>
      <c r="G3" s="297" t="s">
        <v>748</v>
      </c>
      <c r="H3" s="297" t="s">
        <v>752</v>
      </c>
    </row>
    <row r="4" spans="1:8" ht="12.6" customHeight="1" x14ac:dyDescent="0.2">
      <c r="A4" s="416">
        <v>1</v>
      </c>
      <c r="B4" s="310">
        <v>1</v>
      </c>
      <c r="C4" s="310" t="s">
        <v>75</v>
      </c>
      <c r="D4" s="310">
        <v>2143</v>
      </c>
      <c r="E4" s="310" t="s">
        <v>76</v>
      </c>
      <c r="F4" s="311" t="s">
        <v>77</v>
      </c>
      <c r="G4" s="312">
        <v>190000</v>
      </c>
      <c r="H4" s="312">
        <v>150000</v>
      </c>
    </row>
    <row r="5" spans="1:8" ht="12.6" customHeight="1" x14ac:dyDescent="0.2">
      <c r="A5" s="416">
        <v>2</v>
      </c>
      <c r="B5" s="313">
        <v>1</v>
      </c>
      <c r="C5" s="313" t="s">
        <v>75</v>
      </c>
      <c r="D5" s="313">
        <v>2143</v>
      </c>
      <c r="E5" s="313" t="s">
        <v>78</v>
      </c>
      <c r="F5" s="314" t="s">
        <v>704</v>
      </c>
      <c r="G5" s="315">
        <v>142000</v>
      </c>
      <c r="H5" s="315">
        <v>110000</v>
      </c>
    </row>
    <row r="6" spans="1:8" ht="12.6" customHeight="1" x14ac:dyDescent="0.2">
      <c r="A6" s="416">
        <v>3</v>
      </c>
      <c r="B6" s="313">
        <v>1</v>
      </c>
      <c r="C6" s="313" t="s">
        <v>75</v>
      </c>
      <c r="D6" s="313">
        <v>2143</v>
      </c>
      <c r="E6" s="313" t="s">
        <v>79</v>
      </c>
      <c r="F6" s="314" t="s">
        <v>80</v>
      </c>
      <c r="G6" s="315">
        <v>104000</v>
      </c>
      <c r="H6" s="315">
        <v>100000</v>
      </c>
    </row>
    <row r="7" spans="1:8" ht="12.6" customHeight="1" x14ac:dyDescent="0.2">
      <c r="A7" s="416">
        <v>4</v>
      </c>
      <c r="B7" s="313">
        <v>1</v>
      </c>
      <c r="C7" s="313" t="s">
        <v>75</v>
      </c>
      <c r="D7" s="313">
        <v>2143</v>
      </c>
      <c r="E7" s="313" t="s">
        <v>81</v>
      </c>
      <c r="F7" s="314" t="s">
        <v>702</v>
      </c>
      <c r="G7" s="315">
        <v>3000</v>
      </c>
      <c r="H7" s="315">
        <v>0</v>
      </c>
    </row>
    <row r="8" spans="1:8" ht="12.6" customHeight="1" x14ac:dyDescent="0.2">
      <c r="A8" s="416">
        <v>5</v>
      </c>
      <c r="B8" s="313">
        <v>1</v>
      </c>
      <c r="C8" s="313" t="s">
        <v>75</v>
      </c>
      <c r="D8" s="313">
        <v>2143</v>
      </c>
      <c r="E8" s="313" t="s">
        <v>82</v>
      </c>
      <c r="F8" s="314" t="s">
        <v>769</v>
      </c>
      <c r="G8" s="315">
        <v>6000</v>
      </c>
      <c r="H8" s="315">
        <v>5000</v>
      </c>
    </row>
    <row r="9" spans="1:8" ht="12.6" customHeight="1" x14ac:dyDescent="0.2">
      <c r="A9" s="416">
        <v>6</v>
      </c>
      <c r="B9" s="313">
        <v>1</v>
      </c>
      <c r="C9" s="313" t="s">
        <v>75</v>
      </c>
      <c r="D9" s="313">
        <v>2143</v>
      </c>
      <c r="E9" s="313" t="s">
        <v>83</v>
      </c>
      <c r="F9" s="314" t="s">
        <v>84</v>
      </c>
      <c r="G9" s="315">
        <v>180000</v>
      </c>
      <c r="H9" s="315">
        <v>160000</v>
      </c>
    </row>
    <row r="10" spans="1:8" ht="12.6" customHeight="1" x14ac:dyDescent="0.2">
      <c r="A10" s="416">
        <v>7</v>
      </c>
      <c r="B10" s="313">
        <v>1</v>
      </c>
      <c r="C10" s="313" t="s">
        <v>85</v>
      </c>
      <c r="D10" s="313">
        <v>2143</v>
      </c>
      <c r="E10" s="313" t="s">
        <v>78</v>
      </c>
      <c r="F10" s="314" t="s">
        <v>695</v>
      </c>
      <c r="G10" s="315">
        <v>80000</v>
      </c>
      <c r="H10" s="315">
        <v>0</v>
      </c>
    </row>
    <row r="11" spans="1:8" ht="12.6" customHeight="1" x14ac:dyDescent="0.2">
      <c r="A11" s="416">
        <v>8</v>
      </c>
      <c r="B11" s="316">
        <v>1</v>
      </c>
      <c r="C11" s="316"/>
      <c r="D11" s="316">
        <v>2143</v>
      </c>
      <c r="E11" s="317" t="s">
        <v>86</v>
      </c>
      <c r="F11" s="317"/>
      <c r="G11" s="318">
        <f>SUM(G4:G10)</f>
        <v>705000</v>
      </c>
      <c r="H11" s="318">
        <f>SUM(H4:H10)</f>
        <v>525000</v>
      </c>
    </row>
    <row r="12" spans="1:8" ht="12.6" customHeight="1" x14ac:dyDescent="0.2">
      <c r="A12" s="416">
        <v>9</v>
      </c>
      <c r="B12" s="313">
        <v>1</v>
      </c>
      <c r="C12" s="313" t="s">
        <v>75</v>
      </c>
      <c r="D12" s="313">
        <v>6223</v>
      </c>
      <c r="E12" s="313" t="s">
        <v>87</v>
      </c>
      <c r="F12" s="314" t="s">
        <v>88</v>
      </c>
      <c r="G12" s="315">
        <v>9000</v>
      </c>
      <c r="H12" s="315">
        <v>0</v>
      </c>
    </row>
    <row r="13" spans="1:8" ht="12.6" customHeight="1" x14ac:dyDescent="0.2">
      <c r="A13" s="416">
        <v>10</v>
      </c>
      <c r="B13" s="313">
        <v>1</v>
      </c>
      <c r="C13" s="313" t="s">
        <v>75</v>
      </c>
      <c r="D13" s="313">
        <v>6223</v>
      </c>
      <c r="E13" s="319" t="s">
        <v>76</v>
      </c>
      <c r="F13" s="320" t="s">
        <v>89</v>
      </c>
      <c r="G13" s="315">
        <v>4000</v>
      </c>
      <c r="H13" s="315">
        <v>4000</v>
      </c>
    </row>
    <row r="14" spans="1:8" ht="12.6" customHeight="1" x14ac:dyDescent="0.2">
      <c r="A14" s="416">
        <v>11</v>
      </c>
      <c r="B14" s="313">
        <v>1</v>
      </c>
      <c r="C14" s="313" t="s">
        <v>75</v>
      </c>
      <c r="D14" s="313">
        <v>6223</v>
      </c>
      <c r="E14" s="313" t="s">
        <v>78</v>
      </c>
      <c r="F14" s="314" t="s">
        <v>770</v>
      </c>
      <c r="G14" s="315">
        <v>132000</v>
      </c>
      <c r="H14" s="315">
        <v>32000</v>
      </c>
    </row>
    <row r="15" spans="1:8" ht="12.6" customHeight="1" x14ac:dyDescent="0.2">
      <c r="A15" s="416">
        <v>12</v>
      </c>
      <c r="B15" s="313">
        <v>1</v>
      </c>
      <c r="C15" s="313" t="s">
        <v>75</v>
      </c>
      <c r="D15" s="313">
        <v>6223</v>
      </c>
      <c r="E15" s="313" t="s">
        <v>82</v>
      </c>
      <c r="F15" s="314" t="s">
        <v>771</v>
      </c>
      <c r="G15" s="315">
        <v>71000</v>
      </c>
      <c r="H15" s="315">
        <v>30000</v>
      </c>
    </row>
    <row r="16" spans="1:8" ht="12.6" customHeight="1" x14ac:dyDescent="0.2">
      <c r="A16" s="416">
        <v>13</v>
      </c>
      <c r="B16" s="313">
        <v>1</v>
      </c>
      <c r="C16" s="313" t="s">
        <v>75</v>
      </c>
      <c r="D16" s="313">
        <v>6223</v>
      </c>
      <c r="E16" s="313" t="s">
        <v>83</v>
      </c>
      <c r="F16" s="314" t="s">
        <v>677</v>
      </c>
      <c r="G16" s="315">
        <v>19000</v>
      </c>
      <c r="H16" s="315">
        <v>19000</v>
      </c>
    </row>
    <row r="17" spans="1:8" ht="12.6" customHeight="1" x14ac:dyDescent="0.2">
      <c r="A17" s="416">
        <v>14</v>
      </c>
      <c r="B17" s="316">
        <v>1</v>
      </c>
      <c r="C17" s="316"/>
      <c r="D17" s="316">
        <v>6223</v>
      </c>
      <c r="E17" s="317" t="s">
        <v>90</v>
      </c>
      <c r="F17" s="317"/>
      <c r="G17" s="318">
        <f>SUM(G12:G16)</f>
        <v>235000</v>
      </c>
      <c r="H17" s="318">
        <f>SUM(H12:H16)</f>
        <v>85000</v>
      </c>
    </row>
    <row r="18" spans="1:8" ht="12.6" customHeight="1" x14ac:dyDescent="0.2">
      <c r="A18" s="416">
        <v>15</v>
      </c>
      <c r="B18" s="313">
        <v>1</v>
      </c>
      <c r="C18" s="313" t="s">
        <v>91</v>
      </c>
      <c r="D18" s="313">
        <v>6223</v>
      </c>
      <c r="E18" s="313" t="s">
        <v>92</v>
      </c>
      <c r="F18" s="320" t="s">
        <v>703</v>
      </c>
      <c r="G18" s="315">
        <v>350000</v>
      </c>
      <c r="H18" s="315">
        <v>0</v>
      </c>
    </row>
    <row r="19" spans="1:8" ht="12.6" customHeight="1" thickBot="1" x14ac:dyDescent="0.25">
      <c r="A19" s="416">
        <v>16</v>
      </c>
      <c r="B19" s="321">
        <v>1</v>
      </c>
      <c r="C19" s="321"/>
      <c r="D19" s="321">
        <v>6223</v>
      </c>
      <c r="E19" s="322" t="s">
        <v>93</v>
      </c>
      <c r="F19" s="322"/>
      <c r="G19" s="323">
        <f>SUM(G18)</f>
        <v>350000</v>
      </c>
      <c r="H19" s="323">
        <f>SUM(H18)</f>
        <v>0</v>
      </c>
    </row>
    <row r="20" spans="1:8" ht="12.6" customHeight="1" thickBot="1" x14ac:dyDescent="0.25">
      <c r="A20" s="416">
        <v>17</v>
      </c>
      <c r="B20" s="190">
        <v>1</v>
      </c>
      <c r="C20" s="3"/>
      <c r="D20" s="3" t="s">
        <v>5</v>
      </c>
      <c r="E20" s="324"/>
      <c r="F20" s="3"/>
      <c r="G20" s="325">
        <f t="shared" ref="G20" si="0">G11+G17+G19</f>
        <v>1290000</v>
      </c>
      <c r="H20" s="418">
        <f>H11+H17+H19</f>
        <v>610000</v>
      </c>
    </row>
    <row r="21" spans="1:8" ht="12.6" customHeight="1" x14ac:dyDescent="0.2">
      <c r="A21" s="416">
        <v>18</v>
      </c>
      <c r="B21" s="310">
        <v>2</v>
      </c>
      <c r="C21" s="310" t="s">
        <v>75</v>
      </c>
      <c r="D21" s="310">
        <v>3111</v>
      </c>
      <c r="E21" s="310" t="s">
        <v>79</v>
      </c>
      <c r="F21" s="326" t="s">
        <v>94</v>
      </c>
      <c r="G21" s="312">
        <v>171000</v>
      </c>
      <c r="H21" s="312">
        <v>130000</v>
      </c>
    </row>
    <row r="22" spans="1:8" ht="12.6" customHeight="1" x14ac:dyDescent="0.2">
      <c r="A22" s="416">
        <v>19</v>
      </c>
      <c r="B22" s="313">
        <v>2</v>
      </c>
      <c r="C22" s="313" t="s">
        <v>95</v>
      </c>
      <c r="D22" s="313">
        <v>3111</v>
      </c>
      <c r="E22" s="313" t="s">
        <v>96</v>
      </c>
      <c r="F22" s="320" t="s">
        <v>97</v>
      </c>
      <c r="G22" s="315">
        <v>863000</v>
      </c>
      <c r="H22" s="315">
        <v>790000</v>
      </c>
    </row>
    <row r="23" spans="1:8" ht="12.6" customHeight="1" x14ac:dyDescent="0.2">
      <c r="A23" s="416">
        <v>20</v>
      </c>
      <c r="B23" s="313">
        <v>2</v>
      </c>
      <c r="C23" s="313" t="s">
        <v>98</v>
      </c>
      <c r="D23" s="313">
        <v>3111</v>
      </c>
      <c r="E23" s="313" t="s">
        <v>96</v>
      </c>
      <c r="F23" s="320" t="s">
        <v>99</v>
      </c>
      <c r="G23" s="315">
        <v>783000</v>
      </c>
      <c r="H23" s="315">
        <v>735000</v>
      </c>
    </row>
    <row r="24" spans="1:8" ht="12.6" customHeight="1" x14ac:dyDescent="0.2">
      <c r="A24" s="416">
        <v>21</v>
      </c>
      <c r="B24" s="313">
        <v>2</v>
      </c>
      <c r="C24" s="313" t="s">
        <v>100</v>
      </c>
      <c r="D24" s="313">
        <v>3111</v>
      </c>
      <c r="E24" s="313" t="s">
        <v>96</v>
      </c>
      <c r="F24" s="320" t="s">
        <v>101</v>
      </c>
      <c r="G24" s="315">
        <v>745000</v>
      </c>
      <c r="H24" s="315">
        <v>735000</v>
      </c>
    </row>
    <row r="25" spans="1:8" ht="12.6" customHeight="1" x14ac:dyDescent="0.2">
      <c r="A25" s="416">
        <v>22</v>
      </c>
      <c r="B25" s="313">
        <v>2</v>
      </c>
      <c r="C25" s="313" t="s">
        <v>102</v>
      </c>
      <c r="D25" s="313">
        <v>3111</v>
      </c>
      <c r="E25" s="313" t="s">
        <v>103</v>
      </c>
      <c r="F25" s="314" t="s">
        <v>104</v>
      </c>
      <c r="G25" s="315">
        <v>280000</v>
      </c>
      <c r="H25" s="315">
        <v>280000</v>
      </c>
    </row>
    <row r="26" spans="1:8" ht="12.6" customHeight="1" x14ac:dyDescent="0.2">
      <c r="A26" s="416">
        <v>23</v>
      </c>
      <c r="B26" s="313">
        <v>2</v>
      </c>
      <c r="C26" s="313" t="s">
        <v>105</v>
      </c>
      <c r="D26" s="313">
        <v>3111</v>
      </c>
      <c r="E26" s="313" t="s">
        <v>103</v>
      </c>
      <c r="F26" s="320" t="s">
        <v>106</v>
      </c>
      <c r="G26" s="315">
        <v>460000</v>
      </c>
      <c r="H26" s="315">
        <v>460000</v>
      </c>
    </row>
    <row r="27" spans="1:8" ht="12.6" customHeight="1" x14ac:dyDescent="0.2">
      <c r="A27" s="416">
        <v>24</v>
      </c>
      <c r="B27" s="316">
        <v>2</v>
      </c>
      <c r="C27" s="316"/>
      <c r="D27" s="316">
        <v>3111</v>
      </c>
      <c r="E27" s="317" t="s">
        <v>6</v>
      </c>
      <c r="F27" s="317"/>
      <c r="G27" s="318">
        <f>SUM(G21:G26)</f>
        <v>3302000</v>
      </c>
      <c r="H27" s="318">
        <f>SUM(H21:H26)</f>
        <v>3130000</v>
      </c>
    </row>
    <row r="28" spans="1:8" ht="12.6" customHeight="1" x14ac:dyDescent="0.2">
      <c r="A28" s="416">
        <v>25</v>
      </c>
      <c r="B28" s="313">
        <v>2</v>
      </c>
      <c r="C28" s="313" t="s">
        <v>75</v>
      </c>
      <c r="D28" s="313">
        <v>3113</v>
      </c>
      <c r="E28" s="313" t="s">
        <v>79</v>
      </c>
      <c r="F28" s="320" t="s">
        <v>107</v>
      </c>
      <c r="G28" s="315">
        <v>285000</v>
      </c>
      <c r="H28" s="315">
        <v>195000</v>
      </c>
    </row>
    <row r="29" spans="1:8" ht="12.6" customHeight="1" x14ac:dyDescent="0.2">
      <c r="A29" s="416">
        <v>26</v>
      </c>
      <c r="B29" s="313">
        <v>2</v>
      </c>
      <c r="C29" s="313" t="s">
        <v>108</v>
      </c>
      <c r="D29" s="313">
        <v>3113</v>
      </c>
      <c r="E29" s="313" t="s">
        <v>96</v>
      </c>
      <c r="F29" s="320" t="s">
        <v>109</v>
      </c>
      <c r="G29" s="315">
        <v>3712000</v>
      </c>
      <c r="H29" s="315">
        <v>3436000</v>
      </c>
    </row>
    <row r="30" spans="1:8" ht="12.6" customHeight="1" x14ac:dyDescent="0.2">
      <c r="A30" s="416">
        <v>27</v>
      </c>
      <c r="B30" s="313">
        <v>2</v>
      </c>
      <c r="C30" s="313" t="s">
        <v>110</v>
      </c>
      <c r="D30" s="313">
        <v>3113</v>
      </c>
      <c r="E30" s="313" t="s">
        <v>96</v>
      </c>
      <c r="F30" s="320" t="s">
        <v>111</v>
      </c>
      <c r="G30" s="315">
        <v>4065000</v>
      </c>
      <c r="H30" s="315">
        <v>4000000</v>
      </c>
    </row>
    <row r="31" spans="1:8" ht="12.6" customHeight="1" x14ac:dyDescent="0.2">
      <c r="A31" s="416">
        <v>28</v>
      </c>
      <c r="B31" s="313">
        <v>2</v>
      </c>
      <c r="C31" s="313" t="s">
        <v>112</v>
      </c>
      <c r="D31" s="313">
        <v>3113</v>
      </c>
      <c r="E31" s="313" t="s">
        <v>96</v>
      </c>
      <c r="F31" s="320" t="s">
        <v>113</v>
      </c>
      <c r="G31" s="315">
        <v>4961000</v>
      </c>
      <c r="H31" s="315">
        <v>4577000</v>
      </c>
    </row>
    <row r="32" spans="1:8" ht="12.6" customHeight="1" x14ac:dyDescent="0.2">
      <c r="A32" s="416">
        <v>29</v>
      </c>
      <c r="B32" s="313">
        <v>2</v>
      </c>
      <c r="C32" s="313" t="s">
        <v>114</v>
      </c>
      <c r="D32" s="313">
        <v>3113</v>
      </c>
      <c r="E32" s="313" t="s">
        <v>96</v>
      </c>
      <c r="F32" s="320" t="s">
        <v>115</v>
      </c>
      <c r="G32" s="315">
        <v>2950000</v>
      </c>
      <c r="H32" s="315">
        <v>2722000</v>
      </c>
    </row>
    <row r="33" spans="1:8" ht="12.6" customHeight="1" x14ac:dyDescent="0.2">
      <c r="A33" s="416">
        <v>30</v>
      </c>
      <c r="B33" s="313">
        <v>2</v>
      </c>
      <c r="C33" s="313" t="s">
        <v>75</v>
      </c>
      <c r="D33" s="313">
        <v>3113</v>
      </c>
      <c r="E33" s="313">
        <v>5331</v>
      </c>
      <c r="F33" s="320" t="s">
        <v>116</v>
      </c>
      <c r="G33" s="315">
        <v>200000</v>
      </c>
      <c r="H33" s="315">
        <v>200000</v>
      </c>
    </row>
    <row r="34" spans="1:8" ht="12.6" customHeight="1" x14ac:dyDescent="0.2">
      <c r="A34" s="416">
        <v>31</v>
      </c>
      <c r="B34" s="316">
        <v>2</v>
      </c>
      <c r="C34" s="316"/>
      <c r="D34" s="316">
        <v>3113</v>
      </c>
      <c r="E34" s="317" t="s">
        <v>7</v>
      </c>
      <c r="F34" s="317"/>
      <c r="G34" s="318">
        <f>SUM(G28:G33)</f>
        <v>16173000</v>
      </c>
      <c r="H34" s="318">
        <f>SUM(H28:H33)</f>
        <v>15130000</v>
      </c>
    </row>
    <row r="35" spans="1:8" ht="12.6" customHeight="1" x14ac:dyDescent="0.2">
      <c r="A35" s="416">
        <v>32</v>
      </c>
      <c r="B35" s="313">
        <v>2</v>
      </c>
      <c r="C35" s="313" t="s">
        <v>117</v>
      </c>
      <c r="D35" s="313">
        <v>3141</v>
      </c>
      <c r="E35" s="313" t="s">
        <v>96</v>
      </c>
      <c r="F35" s="320" t="s">
        <v>118</v>
      </c>
      <c r="G35" s="315">
        <v>1287000</v>
      </c>
      <c r="H35" s="315">
        <v>1210000</v>
      </c>
    </row>
    <row r="36" spans="1:8" ht="12.6" customHeight="1" x14ac:dyDescent="0.2">
      <c r="A36" s="416">
        <v>33</v>
      </c>
      <c r="B36" s="321">
        <v>2</v>
      </c>
      <c r="C36" s="321"/>
      <c r="D36" s="321">
        <v>3141</v>
      </c>
      <c r="E36" s="322" t="s">
        <v>119</v>
      </c>
      <c r="F36" s="322"/>
      <c r="G36" s="323">
        <f>SUM(G35)</f>
        <v>1287000</v>
      </c>
      <c r="H36" s="323">
        <f>SUM(H35)</f>
        <v>1210000</v>
      </c>
    </row>
    <row r="37" spans="1:8" ht="12.6" customHeight="1" x14ac:dyDescent="0.2">
      <c r="A37" s="416">
        <v>34</v>
      </c>
      <c r="B37" s="313">
        <v>2</v>
      </c>
      <c r="C37" s="313" t="s">
        <v>120</v>
      </c>
      <c r="D37" s="313">
        <v>3231</v>
      </c>
      <c r="E37" s="313" t="s">
        <v>79</v>
      </c>
      <c r="F37" s="320" t="s">
        <v>121</v>
      </c>
      <c r="G37" s="315">
        <v>200000</v>
      </c>
      <c r="H37" s="315">
        <v>0</v>
      </c>
    </row>
    <row r="38" spans="1:8" ht="12.6" customHeight="1" x14ac:dyDescent="0.2">
      <c r="A38" s="416">
        <v>35</v>
      </c>
      <c r="B38" s="316">
        <v>2</v>
      </c>
      <c r="C38" s="316"/>
      <c r="D38" s="316">
        <v>3231</v>
      </c>
      <c r="E38" s="317" t="s">
        <v>122</v>
      </c>
      <c r="F38" s="317"/>
      <c r="G38" s="318">
        <f>SUM(G37)</f>
        <v>200000</v>
      </c>
      <c r="H38" s="318">
        <f>SUM(H37)</f>
        <v>0</v>
      </c>
    </row>
    <row r="39" spans="1:8" ht="12.6" customHeight="1" x14ac:dyDescent="0.2">
      <c r="A39" s="416">
        <v>36</v>
      </c>
      <c r="B39" s="313">
        <v>2</v>
      </c>
      <c r="C39" s="313" t="s">
        <v>123</v>
      </c>
      <c r="D39" s="313">
        <v>3299</v>
      </c>
      <c r="E39" s="313" t="s">
        <v>92</v>
      </c>
      <c r="F39" s="320" t="s">
        <v>124</v>
      </c>
      <c r="G39" s="315">
        <v>150000</v>
      </c>
      <c r="H39" s="315">
        <v>0</v>
      </c>
    </row>
    <row r="40" spans="1:8" ht="12.6" customHeight="1" x14ac:dyDescent="0.2">
      <c r="A40" s="416">
        <v>37</v>
      </c>
      <c r="B40" s="316">
        <v>2</v>
      </c>
      <c r="C40" s="316"/>
      <c r="D40" s="316">
        <v>3299</v>
      </c>
      <c r="E40" s="317" t="s">
        <v>125</v>
      </c>
      <c r="F40" s="317"/>
      <c r="G40" s="318">
        <f>SUM(G39)</f>
        <v>150000</v>
      </c>
      <c r="H40" s="318">
        <f>SUM(H39)</f>
        <v>0</v>
      </c>
    </row>
    <row r="41" spans="1:8" ht="12.6" customHeight="1" x14ac:dyDescent="0.2">
      <c r="A41" s="416">
        <v>38</v>
      </c>
      <c r="B41" s="313">
        <v>2</v>
      </c>
      <c r="C41" s="313" t="s">
        <v>126</v>
      </c>
      <c r="D41" s="313">
        <v>3421</v>
      </c>
      <c r="E41" s="313" t="s">
        <v>79</v>
      </c>
      <c r="F41" s="314" t="s">
        <v>127</v>
      </c>
      <c r="G41" s="315">
        <v>48000</v>
      </c>
      <c r="H41" s="315">
        <v>0</v>
      </c>
    </row>
    <row r="42" spans="1:8" ht="12.6" customHeight="1" x14ac:dyDescent="0.2">
      <c r="A42" s="416">
        <v>39</v>
      </c>
      <c r="B42" s="313">
        <v>2</v>
      </c>
      <c r="C42" s="313" t="s">
        <v>126</v>
      </c>
      <c r="D42" s="313">
        <v>3421</v>
      </c>
      <c r="E42" s="313" t="s">
        <v>96</v>
      </c>
      <c r="F42" s="314" t="s">
        <v>128</v>
      </c>
      <c r="G42" s="315">
        <v>1020000</v>
      </c>
      <c r="H42" s="315">
        <v>950000</v>
      </c>
    </row>
    <row r="43" spans="1:8" ht="12.6" customHeight="1" thickBot="1" x14ac:dyDescent="0.25">
      <c r="A43" s="416">
        <v>40</v>
      </c>
      <c r="B43" s="316">
        <v>2</v>
      </c>
      <c r="C43" s="316"/>
      <c r="D43" s="316">
        <v>3421</v>
      </c>
      <c r="E43" s="317" t="s">
        <v>9</v>
      </c>
      <c r="F43" s="317"/>
      <c r="G43" s="318">
        <f>SUM(G41:G42)</f>
        <v>1068000</v>
      </c>
      <c r="H43" s="318">
        <f>SUM(H41:H42)</f>
        <v>950000</v>
      </c>
    </row>
    <row r="44" spans="1:8" ht="12.6" customHeight="1" thickBot="1" x14ac:dyDescent="0.25">
      <c r="A44" s="416">
        <v>41</v>
      </c>
      <c r="B44" s="190">
        <v>2</v>
      </c>
      <c r="C44" s="3"/>
      <c r="D44" s="3" t="s">
        <v>10</v>
      </c>
      <c r="E44" s="324"/>
      <c r="F44" s="3"/>
      <c r="G44" s="325">
        <f>G27+G34+G36+G38+G40+G43</f>
        <v>22180000</v>
      </c>
      <c r="H44" s="418">
        <f>H27+H34+H36+H38+H40+H43</f>
        <v>20420000</v>
      </c>
    </row>
    <row r="45" spans="1:8" ht="12.6" customHeight="1" x14ac:dyDescent="0.2">
      <c r="A45" s="416">
        <v>42</v>
      </c>
      <c r="B45" s="310">
        <v>3</v>
      </c>
      <c r="C45" s="327" t="s">
        <v>129</v>
      </c>
      <c r="D45" s="310">
        <v>3311</v>
      </c>
      <c r="E45" s="310" t="s">
        <v>130</v>
      </c>
      <c r="F45" s="311" t="s">
        <v>131</v>
      </c>
      <c r="G45" s="312">
        <v>600000</v>
      </c>
      <c r="H45" s="312">
        <v>500000</v>
      </c>
    </row>
    <row r="46" spans="1:8" ht="12.6" customHeight="1" x14ac:dyDescent="0.2">
      <c r="A46" s="416">
        <v>43</v>
      </c>
      <c r="B46" s="316">
        <v>3</v>
      </c>
      <c r="C46" s="328"/>
      <c r="D46" s="316">
        <v>3311</v>
      </c>
      <c r="E46" s="317" t="s">
        <v>132</v>
      </c>
      <c r="F46" s="317"/>
      <c r="G46" s="318">
        <f>SUM(G45:G45)</f>
        <v>600000</v>
      </c>
      <c r="H46" s="318">
        <f>SUM(H45:H45)</f>
        <v>500000</v>
      </c>
    </row>
    <row r="47" spans="1:8" ht="12.6" customHeight="1" x14ac:dyDescent="0.2">
      <c r="A47" s="416">
        <v>44</v>
      </c>
      <c r="B47" s="313">
        <v>3</v>
      </c>
      <c r="C47" s="329" t="s">
        <v>75</v>
      </c>
      <c r="D47" s="313">
        <v>3319</v>
      </c>
      <c r="E47" s="313" t="s">
        <v>87</v>
      </c>
      <c r="F47" s="314" t="s">
        <v>711</v>
      </c>
      <c r="G47" s="315">
        <v>50000</v>
      </c>
      <c r="H47" s="315">
        <v>50000</v>
      </c>
    </row>
    <row r="48" spans="1:8" ht="12.6" customHeight="1" x14ac:dyDescent="0.2">
      <c r="A48" s="416">
        <v>45</v>
      </c>
      <c r="B48" s="313">
        <v>3</v>
      </c>
      <c r="C48" s="313" t="s">
        <v>75</v>
      </c>
      <c r="D48" s="313">
        <v>3319</v>
      </c>
      <c r="E48" s="313" t="s">
        <v>133</v>
      </c>
      <c r="F48" s="314" t="s">
        <v>678</v>
      </c>
      <c r="G48" s="315">
        <v>5000</v>
      </c>
      <c r="H48" s="315">
        <v>5000</v>
      </c>
    </row>
    <row r="49" spans="1:8" ht="12.6" customHeight="1" x14ac:dyDescent="0.2">
      <c r="A49" s="416">
        <v>46</v>
      </c>
      <c r="B49" s="313">
        <v>3</v>
      </c>
      <c r="C49" s="313" t="s">
        <v>75</v>
      </c>
      <c r="D49" s="313">
        <v>3319</v>
      </c>
      <c r="E49" s="313" t="s">
        <v>134</v>
      </c>
      <c r="F49" s="314" t="s">
        <v>135</v>
      </c>
      <c r="G49" s="315">
        <v>5000</v>
      </c>
      <c r="H49" s="315">
        <v>5000</v>
      </c>
    </row>
    <row r="50" spans="1:8" ht="12.6" customHeight="1" x14ac:dyDescent="0.2">
      <c r="A50" s="416">
        <v>47</v>
      </c>
      <c r="B50" s="313">
        <v>3</v>
      </c>
      <c r="C50" s="313" t="s">
        <v>75</v>
      </c>
      <c r="D50" s="313">
        <v>3319</v>
      </c>
      <c r="E50" s="313" t="s">
        <v>78</v>
      </c>
      <c r="F50" s="314" t="s">
        <v>136</v>
      </c>
      <c r="G50" s="315">
        <v>10000</v>
      </c>
      <c r="H50" s="315">
        <v>10000</v>
      </c>
    </row>
    <row r="51" spans="1:8" ht="12.6" customHeight="1" x14ac:dyDescent="0.2">
      <c r="A51" s="416">
        <v>48</v>
      </c>
      <c r="B51" s="316">
        <v>3</v>
      </c>
      <c r="C51" s="316"/>
      <c r="D51" s="316">
        <v>3319</v>
      </c>
      <c r="E51" s="317" t="s">
        <v>137</v>
      </c>
      <c r="F51" s="317"/>
      <c r="G51" s="318">
        <f>SUM(G47:G50)</f>
        <v>70000</v>
      </c>
      <c r="H51" s="318">
        <f>SUM(H47:H50)</f>
        <v>70000</v>
      </c>
    </row>
    <row r="52" spans="1:8" ht="12.6" customHeight="1" x14ac:dyDescent="0.2">
      <c r="A52" s="416">
        <v>49</v>
      </c>
      <c r="B52" s="313">
        <v>3</v>
      </c>
      <c r="C52" s="313" t="s">
        <v>75</v>
      </c>
      <c r="D52" s="313">
        <v>3322</v>
      </c>
      <c r="E52" s="313" t="s">
        <v>79</v>
      </c>
      <c r="F52" s="314" t="s">
        <v>705</v>
      </c>
      <c r="G52" s="315">
        <v>142000</v>
      </c>
      <c r="H52" s="315">
        <v>150000</v>
      </c>
    </row>
    <row r="53" spans="1:8" ht="12.6" customHeight="1" x14ac:dyDescent="0.2">
      <c r="A53" s="416">
        <v>50</v>
      </c>
      <c r="B53" s="313">
        <v>3</v>
      </c>
      <c r="C53" s="313" t="s">
        <v>75</v>
      </c>
      <c r="D53" s="313">
        <v>3322</v>
      </c>
      <c r="E53" s="313" t="s">
        <v>138</v>
      </c>
      <c r="F53" s="314" t="s">
        <v>139</v>
      </c>
      <c r="G53" s="315">
        <v>100000</v>
      </c>
      <c r="H53" s="315">
        <v>200000</v>
      </c>
    </row>
    <row r="54" spans="1:8" ht="12.6" customHeight="1" x14ac:dyDescent="0.2">
      <c r="A54" s="416">
        <v>51</v>
      </c>
      <c r="B54" s="313">
        <v>3</v>
      </c>
      <c r="C54" s="313" t="s">
        <v>140</v>
      </c>
      <c r="D54" s="313">
        <v>3322</v>
      </c>
      <c r="E54" s="313" t="s">
        <v>79</v>
      </c>
      <c r="F54" s="314" t="s">
        <v>141</v>
      </c>
      <c r="G54" s="315">
        <v>73000</v>
      </c>
      <c r="H54" s="315">
        <v>72000</v>
      </c>
    </row>
    <row r="55" spans="1:8" ht="12.6" customHeight="1" x14ac:dyDescent="0.2">
      <c r="A55" s="416">
        <v>52</v>
      </c>
      <c r="B55" s="313">
        <v>3</v>
      </c>
      <c r="C55" s="313" t="s">
        <v>142</v>
      </c>
      <c r="D55" s="313">
        <v>3322</v>
      </c>
      <c r="E55" s="313" t="s">
        <v>92</v>
      </c>
      <c r="F55" s="320" t="s">
        <v>772</v>
      </c>
      <c r="G55" s="315">
        <v>450000</v>
      </c>
      <c r="H55" s="315">
        <v>0</v>
      </c>
    </row>
    <row r="56" spans="1:8" ht="12.6" customHeight="1" x14ac:dyDescent="0.2">
      <c r="A56" s="416">
        <v>53</v>
      </c>
      <c r="B56" s="316">
        <v>3</v>
      </c>
      <c r="C56" s="316"/>
      <c r="D56" s="316">
        <v>3322</v>
      </c>
      <c r="E56" s="317" t="s">
        <v>143</v>
      </c>
      <c r="F56" s="317"/>
      <c r="G56" s="318">
        <f>SUM(G52:G55)</f>
        <v>765000</v>
      </c>
      <c r="H56" s="318">
        <f>SUM(H52:H55)</f>
        <v>422000</v>
      </c>
    </row>
    <row r="57" spans="1:8" ht="12.6" customHeight="1" x14ac:dyDescent="0.2">
      <c r="A57" s="416">
        <v>54</v>
      </c>
      <c r="B57" s="313">
        <v>3</v>
      </c>
      <c r="C57" s="313" t="s">
        <v>75</v>
      </c>
      <c r="D57" s="313">
        <v>3326</v>
      </c>
      <c r="E57" s="313" t="s">
        <v>79</v>
      </c>
      <c r="F57" s="314" t="s">
        <v>773</v>
      </c>
      <c r="G57" s="315">
        <v>162000</v>
      </c>
      <c r="H57" s="315">
        <v>200000</v>
      </c>
    </row>
    <row r="58" spans="1:8" ht="12.6" customHeight="1" x14ac:dyDescent="0.2">
      <c r="A58" s="416">
        <v>55</v>
      </c>
      <c r="B58" s="316">
        <v>3</v>
      </c>
      <c r="C58" s="316"/>
      <c r="D58" s="316">
        <v>3326</v>
      </c>
      <c r="E58" s="317" t="s">
        <v>144</v>
      </c>
      <c r="F58" s="317"/>
      <c r="G58" s="318">
        <f>SUM(G57)</f>
        <v>162000</v>
      </c>
      <c r="H58" s="318">
        <f>SUM(H57)</f>
        <v>200000</v>
      </c>
    </row>
    <row r="59" spans="1:8" ht="12.6" customHeight="1" x14ac:dyDescent="0.2">
      <c r="A59" s="416">
        <v>56</v>
      </c>
      <c r="B59" s="313">
        <v>3</v>
      </c>
      <c r="C59" s="313" t="s">
        <v>145</v>
      </c>
      <c r="D59" s="313">
        <v>3392</v>
      </c>
      <c r="E59" s="313" t="s">
        <v>96</v>
      </c>
      <c r="F59" s="320" t="s">
        <v>146</v>
      </c>
      <c r="G59" s="315">
        <v>12913000</v>
      </c>
      <c r="H59" s="315">
        <v>13418000</v>
      </c>
    </row>
    <row r="60" spans="1:8" ht="12.6" customHeight="1" x14ac:dyDescent="0.2">
      <c r="A60" s="416">
        <v>57</v>
      </c>
      <c r="B60" s="313">
        <v>3</v>
      </c>
      <c r="C60" s="313" t="s">
        <v>145</v>
      </c>
      <c r="D60" s="313">
        <v>3392</v>
      </c>
      <c r="E60" s="313" t="s">
        <v>96</v>
      </c>
      <c r="F60" s="320" t="s">
        <v>147</v>
      </c>
      <c r="G60" s="315">
        <v>700000</v>
      </c>
      <c r="H60" s="315">
        <v>0</v>
      </c>
    </row>
    <row r="61" spans="1:8" ht="12.6" customHeight="1" x14ac:dyDescent="0.2">
      <c r="A61" s="416">
        <v>58</v>
      </c>
      <c r="B61" s="316">
        <v>3</v>
      </c>
      <c r="C61" s="316"/>
      <c r="D61" s="316">
        <v>3392</v>
      </c>
      <c r="E61" s="317" t="s">
        <v>148</v>
      </c>
      <c r="F61" s="317"/>
      <c r="G61" s="318">
        <f>SUM(G59:G60)</f>
        <v>13613000</v>
      </c>
      <c r="H61" s="318">
        <f>SUM(H59:H60)</f>
        <v>13418000</v>
      </c>
    </row>
    <row r="62" spans="1:8" ht="12.6" customHeight="1" x14ac:dyDescent="0.2">
      <c r="A62" s="416">
        <v>59</v>
      </c>
      <c r="B62" s="313">
        <v>3</v>
      </c>
      <c r="C62" s="313" t="s">
        <v>149</v>
      </c>
      <c r="D62" s="313">
        <v>3392</v>
      </c>
      <c r="E62" s="313" t="s">
        <v>92</v>
      </c>
      <c r="F62" s="320" t="s">
        <v>150</v>
      </c>
      <c r="G62" s="315">
        <v>705000</v>
      </c>
      <c r="H62" s="315">
        <v>0</v>
      </c>
    </row>
    <row r="63" spans="1:8" ht="12.6" customHeight="1" x14ac:dyDescent="0.2">
      <c r="A63" s="416">
        <v>60</v>
      </c>
      <c r="B63" s="313">
        <v>3</v>
      </c>
      <c r="C63" s="313" t="s">
        <v>151</v>
      </c>
      <c r="D63" s="313">
        <v>3392</v>
      </c>
      <c r="E63" s="313" t="s">
        <v>92</v>
      </c>
      <c r="F63" s="320" t="s">
        <v>152</v>
      </c>
      <c r="G63" s="315">
        <v>350000</v>
      </c>
      <c r="H63" s="315">
        <v>350000</v>
      </c>
    </row>
    <row r="64" spans="1:8" ht="12.6" customHeight="1" thickBot="1" x14ac:dyDescent="0.25">
      <c r="A64" s="416">
        <v>61</v>
      </c>
      <c r="B64" s="321">
        <v>3</v>
      </c>
      <c r="C64" s="321"/>
      <c r="D64" s="321">
        <v>3392</v>
      </c>
      <c r="E64" s="322" t="s">
        <v>665</v>
      </c>
      <c r="F64" s="322"/>
      <c r="G64" s="323">
        <f>SUM(G62:G63)</f>
        <v>1055000</v>
      </c>
      <c r="H64" s="323">
        <f>SUM(H62:H63)</f>
        <v>350000</v>
      </c>
    </row>
    <row r="65" spans="1:8" ht="12.6" customHeight="1" thickBot="1" x14ac:dyDescent="0.25">
      <c r="A65" s="416">
        <v>62</v>
      </c>
      <c r="B65" s="190">
        <v>3</v>
      </c>
      <c r="C65" s="3"/>
      <c r="D65" s="3" t="s">
        <v>11</v>
      </c>
      <c r="E65" s="324"/>
      <c r="F65" s="3"/>
      <c r="G65" s="325">
        <f>G46+G51+G56+G58+G61+G64</f>
        <v>16265000</v>
      </c>
      <c r="H65" s="418">
        <f>H46+H51+H56+H58+H61+H64</f>
        <v>14960000</v>
      </c>
    </row>
    <row r="66" spans="1:8" ht="12.6" customHeight="1" x14ac:dyDescent="0.2">
      <c r="A66" s="416">
        <v>63</v>
      </c>
      <c r="B66" s="310">
        <v>4</v>
      </c>
      <c r="C66" s="310" t="s">
        <v>75</v>
      </c>
      <c r="D66" s="310">
        <v>3341</v>
      </c>
      <c r="E66" s="310" t="s">
        <v>78</v>
      </c>
      <c r="F66" s="311" t="s">
        <v>774</v>
      </c>
      <c r="G66" s="312">
        <v>960000</v>
      </c>
      <c r="H66" s="312">
        <v>990000</v>
      </c>
    </row>
    <row r="67" spans="1:8" ht="12.6" customHeight="1" x14ac:dyDescent="0.2">
      <c r="A67" s="416">
        <v>64</v>
      </c>
      <c r="B67" s="316">
        <v>4</v>
      </c>
      <c r="C67" s="316"/>
      <c r="D67" s="316">
        <v>3341</v>
      </c>
      <c r="E67" s="317" t="s">
        <v>153</v>
      </c>
      <c r="F67" s="317"/>
      <c r="G67" s="318">
        <f>SUM(G66)</f>
        <v>960000</v>
      </c>
      <c r="H67" s="318">
        <f>SUM(H66)</f>
        <v>990000</v>
      </c>
    </row>
    <row r="68" spans="1:8" ht="12.6" customHeight="1" x14ac:dyDescent="0.2">
      <c r="A68" s="416">
        <v>65</v>
      </c>
      <c r="B68" s="316">
        <v>4</v>
      </c>
      <c r="C68" s="316"/>
      <c r="D68" s="313">
        <v>3349</v>
      </c>
      <c r="E68" s="320">
        <v>5168</v>
      </c>
      <c r="F68" s="320" t="s">
        <v>775</v>
      </c>
      <c r="G68" s="315">
        <v>0</v>
      </c>
      <c r="H68" s="315">
        <v>130000</v>
      </c>
    </row>
    <row r="69" spans="1:8" ht="12.6" customHeight="1" x14ac:dyDescent="0.2">
      <c r="A69" s="416">
        <v>66</v>
      </c>
      <c r="B69" s="313">
        <v>4</v>
      </c>
      <c r="C69" s="313" t="s">
        <v>75</v>
      </c>
      <c r="D69" s="313">
        <v>3349</v>
      </c>
      <c r="E69" s="313" t="s">
        <v>78</v>
      </c>
      <c r="F69" s="314" t="s">
        <v>154</v>
      </c>
      <c r="G69" s="315">
        <v>15000</v>
      </c>
      <c r="H69" s="315">
        <v>15000</v>
      </c>
    </row>
    <row r="70" spans="1:8" ht="12.6" customHeight="1" x14ac:dyDescent="0.2">
      <c r="A70" s="416">
        <v>67</v>
      </c>
      <c r="B70" s="313">
        <v>4</v>
      </c>
      <c r="C70" s="313" t="s">
        <v>75</v>
      </c>
      <c r="D70" s="313">
        <v>3349</v>
      </c>
      <c r="E70" s="313">
        <v>5169</v>
      </c>
      <c r="F70" s="314" t="s">
        <v>155</v>
      </c>
      <c r="G70" s="315">
        <v>45000</v>
      </c>
      <c r="H70" s="315">
        <v>25000</v>
      </c>
    </row>
    <row r="71" spans="1:8" ht="12.6" customHeight="1" x14ac:dyDescent="0.2">
      <c r="A71" s="416">
        <v>68</v>
      </c>
      <c r="B71" s="316">
        <v>4</v>
      </c>
      <c r="C71" s="316"/>
      <c r="D71" s="316">
        <v>3349</v>
      </c>
      <c r="E71" s="317" t="s">
        <v>156</v>
      </c>
      <c r="F71" s="317"/>
      <c r="G71" s="318">
        <f>SUM(G68:G70)</f>
        <v>60000</v>
      </c>
      <c r="H71" s="318">
        <f>SUM(H68:H70)</f>
        <v>170000</v>
      </c>
    </row>
    <row r="72" spans="1:8" ht="12.6" customHeight="1" x14ac:dyDescent="0.2">
      <c r="A72" s="416">
        <v>69</v>
      </c>
      <c r="B72" s="313">
        <v>4</v>
      </c>
      <c r="C72" s="313" t="s">
        <v>75</v>
      </c>
      <c r="D72" s="313">
        <v>3392</v>
      </c>
      <c r="E72" s="313" t="s">
        <v>87</v>
      </c>
      <c r="F72" s="314" t="s">
        <v>712</v>
      </c>
      <c r="G72" s="315">
        <v>30000</v>
      </c>
      <c r="H72" s="315">
        <v>20000</v>
      </c>
    </row>
    <row r="73" spans="1:8" ht="12.6" customHeight="1" x14ac:dyDescent="0.2">
      <c r="A73" s="416">
        <v>70</v>
      </c>
      <c r="B73" s="313">
        <v>4</v>
      </c>
      <c r="C73" s="313" t="s">
        <v>75</v>
      </c>
      <c r="D73" s="313">
        <v>3392</v>
      </c>
      <c r="E73" s="313" t="s">
        <v>76</v>
      </c>
      <c r="F73" s="314" t="s">
        <v>157</v>
      </c>
      <c r="G73" s="315">
        <v>9000</v>
      </c>
      <c r="H73" s="315">
        <v>10000</v>
      </c>
    </row>
    <row r="74" spans="1:8" ht="12.6" customHeight="1" x14ac:dyDescent="0.2">
      <c r="A74" s="416">
        <v>71</v>
      </c>
      <c r="B74" s="313">
        <v>4</v>
      </c>
      <c r="C74" s="313" t="s">
        <v>75</v>
      </c>
      <c r="D74" s="313">
        <v>3392</v>
      </c>
      <c r="E74" s="313" t="s">
        <v>78</v>
      </c>
      <c r="F74" s="314" t="s">
        <v>776</v>
      </c>
      <c r="G74" s="315">
        <v>171000</v>
      </c>
      <c r="H74" s="315">
        <v>70000</v>
      </c>
    </row>
    <row r="75" spans="1:8" ht="12.6" customHeight="1" x14ac:dyDescent="0.2">
      <c r="A75" s="416">
        <v>72</v>
      </c>
      <c r="B75" s="313">
        <v>4</v>
      </c>
      <c r="C75" s="313" t="s">
        <v>75</v>
      </c>
      <c r="D75" s="313">
        <v>3392</v>
      </c>
      <c r="E75" s="313" t="s">
        <v>79</v>
      </c>
      <c r="F75" s="314" t="s">
        <v>777</v>
      </c>
      <c r="G75" s="315">
        <v>10000</v>
      </c>
      <c r="H75" s="315">
        <v>10000</v>
      </c>
    </row>
    <row r="76" spans="1:8" ht="12.6" customHeight="1" x14ac:dyDescent="0.2">
      <c r="A76" s="416">
        <v>73</v>
      </c>
      <c r="B76" s="313">
        <v>4</v>
      </c>
      <c r="C76" s="313" t="s">
        <v>75</v>
      </c>
      <c r="D76" s="313">
        <v>3392</v>
      </c>
      <c r="E76" s="313" t="s">
        <v>82</v>
      </c>
      <c r="F76" s="314" t="s">
        <v>778</v>
      </c>
      <c r="G76" s="315">
        <v>65000</v>
      </c>
      <c r="H76" s="315">
        <v>35000</v>
      </c>
    </row>
    <row r="77" spans="1:8" ht="12.6" customHeight="1" x14ac:dyDescent="0.2">
      <c r="A77" s="416">
        <v>74</v>
      </c>
      <c r="B77" s="313">
        <v>4</v>
      </c>
      <c r="C77" s="313" t="s">
        <v>75</v>
      </c>
      <c r="D77" s="313">
        <v>3392</v>
      </c>
      <c r="E77" s="313" t="s">
        <v>83</v>
      </c>
      <c r="F77" s="314" t="s">
        <v>713</v>
      </c>
      <c r="G77" s="315">
        <v>60000</v>
      </c>
      <c r="H77" s="315">
        <v>40000</v>
      </c>
    </row>
    <row r="78" spans="1:8" ht="12.6" customHeight="1" x14ac:dyDescent="0.2">
      <c r="A78" s="416">
        <v>75</v>
      </c>
      <c r="B78" s="313">
        <v>4</v>
      </c>
      <c r="C78" s="313" t="s">
        <v>75</v>
      </c>
      <c r="D78" s="313">
        <v>3392</v>
      </c>
      <c r="E78" s="313">
        <v>5194</v>
      </c>
      <c r="F78" s="314" t="s">
        <v>779</v>
      </c>
      <c r="G78" s="315">
        <v>190000</v>
      </c>
      <c r="H78" s="315">
        <v>170000</v>
      </c>
    </row>
    <row r="79" spans="1:8" ht="12.6" customHeight="1" x14ac:dyDescent="0.2">
      <c r="A79" s="416">
        <v>76</v>
      </c>
      <c r="B79" s="313">
        <v>4</v>
      </c>
      <c r="C79" s="313" t="s">
        <v>75</v>
      </c>
      <c r="D79" s="313">
        <v>3392</v>
      </c>
      <c r="E79" s="313">
        <v>5194</v>
      </c>
      <c r="F79" s="314" t="s">
        <v>653</v>
      </c>
      <c r="G79" s="315">
        <v>80000</v>
      </c>
      <c r="H79" s="315">
        <v>0</v>
      </c>
    </row>
    <row r="80" spans="1:8" ht="12.6" customHeight="1" x14ac:dyDescent="0.2">
      <c r="A80" s="416">
        <v>77</v>
      </c>
      <c r="B80" s="316">
        <v>4</v>
      </c>
      <c r="C80" s="316"/>
      <c r="D80" s="316">
        <v>3392</v>
      </c>
      <c r="E80" s="317" t="s">
        <v>158</v>
      </c>
      <c r="F80" s="317"/>
      <c r="G80" s="318">
        <f>SUM(G72:G79)</f>
        <v>615000</v>
      </c>
      <c r="H80" s="318">
        <f>SUM(H72:H79)</f>
        <v>355000</v>
      </c>
    </row>
    <row r="81" spans="1:11" ht="12.6" customHeight="1" x14ac:dyDescent="0.2">
      <c r="A81" s="416">
        <v>78</v>
      </c>
      <c r="B81" s="313">
        <v>4</v>
      </c>
      <c r="C81" s="313" t="s">
        <v>75</v>
      </c>
      <c r="D81" s="313">
        <v>3399</v>
      </c>
      <c r="E81" s="313" t="s">
        <v>87</v>
      </c>
      <c r="F81" s="314" t="s">
        <v>715</v>
      </c>
      <c r="G81" s="315">
        <v>20000</v>
      </c>
      <c r="H81" s="315">
        <v>20000</v>
      </c>
    </row>
    <row r="82" spans="1:11" ht="12.6" customHeight="1" x14ac:dyDescent="0.2">
      <c r="A82" s="416">
        <v>79</v>
      </c>
      <c r="B82" s="313">
        <v>4</v>
      </c>
      <c r="C82" s="313" t="s">
        <v>75</v>
      </c>
      <c r="D82" s="313">
        <v>3399</v>
      </c>
      <c r="E82" s="313" t="s">
        <v>76</v>
      </c>
      <c r="F82" s="314" t="s">
        <v>780</v>
      </c>
      <c r="G82" s="315">
        <v>60000</v>
      </c>
      <c r="H82" s="315">
        <v>60000</v>
      </c>
    </row>
    <row r="83" spans="1:11" ht="12.6" customHeight="1" x14ac:dyDescent="0.2">
      <c r="A83" s="416">
        <v>80</v>
      </c>
      <c r="B83" s="313">
        <v>4</v>
      </c>
      <c r="C83" s="313" t="s">
        <v>75</v>
      </c>
      <c r="D83" s="313">
        <v>3399</v>
      </c>
      <c r="E83" s="313" t="s">
        <v>78</v>
      </c>
      <c r="F83" s="314" t="s">
        <v>159</v>
      </c>
      <c r="G83" s="315">
        <v>70000</v>
      </c>
      <c r="H83" s="315">
        <v>70000</v>
      </c>
    </row>
    <row r="84" spans="1:11" ht="12.6" customHeight="1" x14ac:dyDescent="0.2">
      <c r="A84" s="416">
        <v>81</v>
      </c>
      <c r="B84" s="313">
        <v>4</v>
      </c>
      <c r="C84" s="313" t="s">
        <v>75</v>
      </c>
      <c r="D84" s="313">
        <v>3399</v>
      </c>
      <c r="E84" s="313" t="s">
        <v>82</v>
      </c>
      <c r="F84" s="314" t="s">
        <v>781</v>
      </c>
      <c r="G84" s="315">
        <v>20000</v>
      </c>
      <c r="H84" s="315">
        <v>20000</v>
      </c>
    </row>
    <row r="85" spans="1:11" ht="12.6" customHeight="1" x14ac:dyDescent="0.2">
      <c r="A85" s="416">
        <v>82</v>
      </c>
      <c r="B85" s="313">
        <v>4</v>
      </c>
      <c r="C85" s="313" t="s">
        <v>75</v>
      </c>
      <c r="D85" s="313">
        <v>3399</v>
      </c>
      <c r="E85" s="313" t="s">
        <v>83</v>
      </c>
      <c r="F85" s="314" t="s">
        <v>782</v>
      </c>
      <c r="G85" s="315">
        <v>300000</v>
      </c>
      <c r="H85" s="315">
        <v>300000</v>
      </c>
    </row>
    <row r="86" spans="1:11" ht="12.6" customHeight="1" x14ac:dyDescent="0.2">
      <c r="A86" s="416">
        <v>83</v>
      </c>
      <c r="B86" s="313">
        <v>4</v>
      </c>
      <c r="C86" s="313" t="s">
        <v>75</v>
      </c>
      <c r="D86" s="313">
        <v>3399</v>
      </c>
      <c r="E86" s="313" t="s">
        <v>160</v>
      </c>
      <c r="F86" s="314" t="s">
        <v>161</v>
      </c>
      <c r="G86" s="315">
        <v>30000</v>
      </c>
      <c r="H86" s="315">
        <v>30000</v>
      </c>
    </row>
    <row r="87" spans="1:11" ht="12.6" customHeight="1" thickBot="1" x14ac:dyDescent="0.25">
      <c r="A87" s="416">
        <v>84</v>
      </c>
      <c r="B87" s="321">
        <v>4</v>
      </c>
      <c r="C87" s="321"/>
      <c r="D87" s="321">
        <v>3399</v>
      </c>
      <c r="E87" s="322" t="s">
        <v>162</v>
      </c>
      <c r="F87" s="322"/>
      <c r="G87" s="323">
        <f>SUM(G81:G86)</f>
        <v>500000</v>
      </c>
      <c r="H87" s="323">
        <f>SUM(H81:H86)</f>
        <v>500000</v>
      </c>
      <c r="K87" s="217"/>
    </row>
    <row r="88" spans="1:11" ht="12.6" customHeight="1" thickBot="1" x14ac:dyDescent="0.25">
      <c r="A88" s="416">
        <v>85</v>
      </c>
      <c r="B88" s="190">
        <v>4</v>
      </c>
      <c r="C88" s="3"/>
      <c r="D88" s="3" t="s">
        <v>12</v>
      </c>
      <c r="E88" s="324"/>
      <c r="F88" s="3"/>
      <c r="G88" s="325">
        <f>SUM(G87+G80+G71+G67)</f>
        <v>2135000</v>
      </c>
      <c r="H88" s="418">
        <f>SUM(H87+H80+H71+H67)</f>
        <v>2015000</v>
      </c>
    </row>
    <row r="89" spans="1:11" ht="12.6" customHeight="1" x14ac:dyDescent="0.2">
      <c r="A89" s="416">
        <v>86</v>
      </c>
      <c r="B89" s="310">
        <v>5</v>
      </c>
      <c r="C89" s="310" t="s">
        <v>75</v>
      </c>
      <c r="D89" s="310">
        <v>3412</v>
      </c>
      <c r="E89" s="310" t="s">
        <v>87</v>
      </c>
      <c r="F89" s="311" t="s">
        <v>714</v>
      </c>
      <c r="G89" s="312">
        <v>100000</v>
      </c>
      <c r="H89" s="312">
        <v>100000</v>
      </c>
    </row>
    <row r="90" spans="1:11" ht="12.6" customHeight="1" x14ac:dyDescent="0.2">
      <c r="A90" s="416">
        <v>87</v>
      </c>
      <c r="B90" s="313">
        <v>5</v>
      </c>
      <c r="C90" s="313" t="s">
        <v>75</v>
      </c>
      <c r="D90" s="313">
        <v>3412</v>
      </c>
      <c r="E90" s="313" t="s">
        <v>78</v>
      </c>
      <c r="F90" s="314" t="s">
        <v>163</v>
      </c>
      <c r="G90" s="315">
        <v>10000</v>
      </c>
      <c r="H90" s="315">
        <v>10000</v>
      </c>
    </row>
    <row r="91" spans="1:11" ht="12.6" customHeight="1" x14ac:dyDescent="0.2">
      <c r="A91" s="416">
        <v>88</v>
      </c>
      <c r="B91" s="313">
        <v>5</v>
      </c>
      <c r="C91" s="313" t="s">
        <v>75</v>
      </c>
      <c r="D91" s="313">
        <v>3412</v>
      </c>
      <c r="E91" s="313" t="s">
        <v>79</v>
      </c>
      <c r="F91" s="314" t="s">
        <v>164</v>
      </c>
      <c r="G91" s="315">
        <v>326000</v>
      </c>
      <c r="H91" s="315">
        <v>326000</v>
      </c>
    </row>
    <row r="92" spans="1:11" ht="12.6" customHeight="1" x14ac:dyDescent="0.2">
      <c r="A92" s="416">
        <v>89</v>
      </c>
      <c r="B92" s="313">
        <v>5</v>
      </c>
      <c r="C92" s="313" t="s">
        <v>165</v>
      </c>
      <c r="D92" s="313">
        <v>3412</v>
      </c>
      <c r="E92" s="313" t="s">
        <v>79</v>
      </c>
      <c r="F92" s="314" t="s">
        <v>783</v>
      </c>
      <c r="G92" s="315">
        <v>69000</v>
      </c>
      <c r="H92" s="315">
        <v>69000</v>
      </c>
    </row>
    <row r="93" spans="1:11" ht="12.6" customHeight="1" x14ac:dyDescent="0.2">
      <c r="A93" s="416">
        <v>90</v>
      </c>
      <c r="B93" s="316">
        <v>5</v>
      </c>
      <c r="C93" s="330"/>
      <c r="D93" s="316">
        <v>3412</v>
      </c>
      <c r="E93" s="317" t="s">
        <v>166</v>
      </c>
      <c r="F93" s="317"/>
      <c r="G93" s="318">
        <f>SUM(G89:G92)</f>
        <v>505000</v>
      </c>
      <c r="H93" s="318">
        <f>SUM(H89:H92)</f>
        <v>505000</v>
      </c>
    </row>
    <row r="94" spans="1:11" ht="12.6" customHeight="1" x14ac:dyDescent="0.2">
      <c r="A94" s="416">
        <v>91</v>
      </c>
      <c r="B94" s="313">
        <v>5</v>
      </c>
      <c r="C94" s="313" t="s">
        <v>167</v>
      </c>
      <c r="D94" s="313">
        <v>3419</v>
      </c>
      <c r="E94" s="313" t="s">
        <v>87</v>
      </c>
      <c r="F94" s="320" t="s">
        <v>784</v>
      </c>
      <c r="G94" s="315">
        <v>30000</v>
      </c>
      <c r="H94" s="315">
        <v>30000</v>
      </c>
    </row>
    <row r="95" spans="1:11" ht="12.6" customHeight="1" x14ac:dyDescent="0.2">
      <c r="A95" s="416">
        <v>92</v>
      </c>
      <c r="B95" s="313">
        <v>5</v>
      </c>
      <c r="C95" s="313" t="s">
        <v>167</v>
      </c>
      <c r="D95" s="313">
        <v>3419</v>
      </c>
      <c r="E95" s="313" t="s">
        <v>133</v>
      </c>
      <c r="F95" s="320" t="s">
        <v>168</v>
      </c>
      <c r="G95" s="315">
        <v>20000</v>
      </c>
      <c r="H95" s="315">
        <v>20000</v>
      </c>
    </row>
    <row r="96" spans="1:11" ht="12.6" customHeight="1" x14ac:dyDescent="0.2">
      <c r="A96" s="416">
        <v>93</v>
      </c>
      <c r="B96" s="313">
        <v>5</v>
      </c>
      <c r="C96" s="313" t="s">
        <v>167</v>
      </c>
      <c r="D96" s="313">
        <v>3419</v>
      </c>
      <c r="E96" s="313" t="s">
        <v>78</v>
      </c>
      <c r="F96" s="320" t="s">
        <v>785</v>
      </c>
      <c r="G96" s="315">
        <v>130000</v>
      </c>
      <c r="H96" s="315">
        <v>130000</v>
      </c>
    </row>
    <row r="97" spans="1:8" ht="12.6" customHeight="1" x14ac:dyDescent="0.2">
      <c r="A97" s="416">
        <v>94</v>
      </c>
      <c r="B97" s="313">
        <v>5</v>
      </c>
      <c r="C97" s="313" t="s">
        <v>167</v>
      </c>
      <c r="D97" s="313">
        <v>3419</v>
      </c>
      <c r="E97" s="313" t="s">
        <v>82</v>
      </c>
      <c r="F97" s="320" t="s">
        <v>743</v>
      </c>
      <c r="G97" s="315">
        <v>30000</v>
      </c>
      <c r="H97" s="315">
        <v>30000</v>
      </c>
    </row>
    <row r="98" spans="1:8" ht="12.6" customHeight="1" x14ac:dyDescent="0.2">
      <c r="A98" s="416">
        <v>95</v>
      </c>
      <c r="B98" s="313">
        <v>5</v>
      </c>
      <c r="C98" s="313" t="s">
        <v>167</v>
      </c>
      <c r="D98" s="313">
        <v>3419</v>
      </c>
      <c r="E98" s="313" t="s">
        <v>83</v>
      </c>
      <c r="F98" s="320" t="s">
        <v>744</v>
      </c>
      <c r="G98" s="315">
        <v>40000</v>
      </c>
      <c r="H98" s="315">
        <v>40000</v>
      </c>
    </row>
    <row r="99" spans="1:8" ht="12.6" customHeight="1" x14ac:dyDescent="0.2">
      <c r="A99" s="416">
        <v>96</v>
      </c>
      <c r="B99" s="313">
        <v>5</v>
      </c>
      <c r="C99" s="313" t="s">
        <v>167</v>
      </c>
      <c r="D99" s="313">
        <v>3419</v>
      </c>
      <c r="E99" s="313" t="s">
        <v>160</v>
      </c>
      <c r="F99" s="320" t="s">
        <v>169</v>
      </c>
      <c r="G99" s="315">
        <v>90000</v>
      </c>
      <c r="H99" s="315">
        <v>90000</v>
      </c>
    </row>
    <row r="100" spans="1:8" ht="12.6" customHeight="1" x14ac:dyDescent="0.2">
      <c r="A100" s="416">
        <v>97</v>
      </c>
      <c r="B100" s="316">
        <v>5</v>
      </c>
      <c r="C100" s="330"/>
      <c r="D100" s="316">
        <v>3419</v>
      </c>
      <c r="E100" s="317" t="s">
        <v>170</v>
      </c>
      <c r="F100" s="317"/>
      <c r="G100" s="318">
        <f>SUM(G94:G99)</f>
        <v>340000</v>
      </c>
      <c r="H100" s="318">
        <f>SUM(H94:H99)</f>
        <v>340000</v>
      </c>
    </row>
    <row r="101" spans="1:8" ht="12.6" customHeight="1" x14ac:dyDescent="0.2">
      <c r="A101" s="416">
        <v>98</v>
      </c>
      <c r="B101" s="313">
        <v>5</v>
      </c>
      <c r="C101" s="331">
        <v>1000000003107</v>
      </c>
      <c r="D101" s="313">
        <v>3419</v>
      </c>
      <c r="E101" s="313" t="s">
        <v>178</v>
      </c>
      <c r="F101" s="320" t="s">
        <v>786</v>
      </c>
      <c r="G101" s="315">
        <v>1000000</v>
      </c>
      <c r="H101" s="315">
        <v>0</v>
      </c>
    </row>
    <row r="102" spans="1:8" ht="12.6" customHeight="1" x14ac:dyDescent="0.2">
      <c r="A102" s="416">
        <v>99</v>
      </c>
      <c r="B102" s="316">
        <v>5</v>
      </c>
      <c r="C102" s="316"/>
      <c r="D102" s="316">
        <v>3419</v>
      </c>
      <c r="E102" s="317" t="s">
        <v>179</v>
      </c>
      <c r="F102" s="317"/>
      <c r="G102" s="318">
        <f>SUM(G101)</f>
        <v>1000000</v>
      </c>
      <c r="H102" s="318">
        <f>SUM(H101)</f>
        <v>0</v>
      </c>
    </row>
    <row r="103" spans="1:8" ht="12.6" customHeight="1" x14ac:dyDescent="0.2">
      <c r="A103" s="416">
        <v>100</v>
      </c>
      <c r="B103" s="313">
        <v>5</v>
      </c>
      <c r="C103" s="313" t="s">
        <v>171</v>
      </c>
      <c r="D103" s="313">
        <v>3419</v>
      </c>
      <c r="E103" s="313" t="s">
        <v>92</v>
      </c>
      <c r="F103" s="314" t="s">
        <v>172</v>
      </c>
      <c r="G103" s="315">
        <v>400000</v>
      </c>
      <c r="H103" s="315">
        <v>0</v>
      </c>
    </row>
    <row r="104" spans="1:8" ht="12.6" customHeight="1" x14ac:dyDescent="0.2">
      <c r="A104" s="416">
        <v>101</v>
      </c>
      <c r="B104" s="313">
        <v>5</v>
      </c>
      <c r="C104" s="313" t="s">
        <v>173</v>
      </c>
      <c r="D104" s="313">
        <v>3419</v>
      </c>
      <c r="E104" s="313" t="s">
        <v>92</v>
      </c>
      <c r="F104" s="314" t="s">
        <v>174</v>
      </c>
      <c r="G104" s="315">
        <v>4150000</v>
      </c>
      <c r="H104" s="315">
        <v>4150000</v>
      </c>
    </row>
    <row r="105" spans="1:8" ht="12.6" customHeight="1" x14ac:dyDescent="0.2">
      <c r="A105" s="416">
        <v>102</v>
      </c>
      <c r="B105" s="313">
        <v>5</v>
      </c>
      <c r="C105" s="313" t="s">
        <v>175</v>
      </c>
      <c r="D105" s="313">
        <v>3419</v>
      </c>
      <c r="E105" s="313" t="s">
        <v>92</v>
      </c>
      <c r="F105" s="314" t="s">
        <v>176</v>
      </c>
      <c r="G105" s="315">
        <v>1640000</v>
      </c>
      <c r="H105" s="315">
        <v>1640000</v>
      </c>
    </row>
    <row r="106" spans="1:8" ht="12.6" customHeight="1" x14ac:dyDescent="0.2">
      <c r="A106" s="416">
        <v>103</v>
      </c>
      <c r="B106" s="316">
        <v>5</v>
      </c>
      <c r="C106" s="316"/>
      <c r="D106" s="316">
        <v>3419</v>
      </c>
      <c r="E106" s="317" t="s">
        <v>177</v>
      </c>
      <c r="F106" s="317"/>
      <c r="G106" s="318">
        <f>SUM(G103:G105)</f>
        <v>6190000</v>
      </c>
      <c r="H106" s="318">
        <f>SUM(H103:H105)</f>
        <v>5790000</v>
      </c>
    </row>
    <row r="107" spans="1:8" ht="12.6" customHeight="1" x14ac:dyDescent="0.2">
      <c r="A107" s="416">
        <v>104</v>
      </c>
      <c r="B107" s="313">
        <v>5</v>
      </c>
      <c r="C107" s="331">
        <v>2000000003400</v>
      </c>
      <c r="D107" s="313">
        <v>3419</v>
      </c>
      <c r="E107" s="313" t="s">
        <v>180</v>
      </c>
      <c r="F107" s="314" t="s">
        <v>181</v>
      </c>
      <c r="G107" s="315">
        <v>100000</v>
      </c>
      <c r="H107" s="315">
        <v>100000</v>
      </c>
    </row>
    <row r="108" spans="1:8" ht="12.6" customHeight="1" x14ac:dyDescent="0.2">
      <c r="A108" s="416">
        <v>105</v>
      </c>
      <c r="B108" s="313">
        <v>5</v>
      </c>
      <c r="C108" s="331">
        <v>2000000003400</v>
      </c>
      <c r="D108" s="313">
        <v>3419</v>
      </c>
      <c r="E108" s="313" t="s">
        <v>92</v>
      </c>
      <c r="F108" s="314" t="s">
        <v>182</v>
      </c>
      <c r="G108" s="315">
        <v>2140000</v>
      </c>
      <c r="H108" s="315">
        <v>2140000</v>
      </c>
    </row>
    <row r="109" spans="1:8" ht="12.6" customHeight="1" x14ac:dyDescent="0.2">
      <c r="A109" s="416">
        <v>106</v>
      </c>
      <c r="B109" s="313">
        <v>5</v>
      </c>
      <c r="C109" s="331">
        <v>2000000003400</v>
      </c>
      <c r="D109" s="313">
        <v>3419</v>
      </c>
      <c r="E109" s="313" t="s">
        <v>92</v>
      </c>
      <c r="F109" s="314" t="s">
        <v>787</v>
      </c>
      <c r="G109" s="315">
        <v>80000</v>
      </c>
      <c r="H109" s="315">
        <v>80000</v>
      </c>
    </row>
    <row r="110" spans="1:8" ht="12.6" customHeight="1" x14ac:dyDescent="0.2">
      <c r="A110" s="416">
        <v>107</v>
      </c>
      <c r="B110" s="313">
        <v>5</v>
      </c>
      <c r="C110" s="331">
        <v>2000000003400</v>
      </c>
      <c r="D110" s="313">
        <v>3419</v>
      </c>
      <c r="E110" s="313">
        <v>5222</v>
      </c>
      <c r="F110" s="314" t="s">
        <v>660</v>
      </c>
      <c r="G110" s="315">
        <v>80000</v>
      </c>
      <c r="H110" s="315">
        <v>0</v>
      </c>
    </row>
    <row r="111" spans="1:8" ht="12.6" customHeight="1" x14ac:dyDescent="0.2">
      <c r="A111" s="416">
        <v>108</v>
      </c>
      <c r="B111" s="313">
        <v>5</v>
      </c>
      <c r="C111" s="313" t="s">
        <v>183</v>
      </c>
      <c r="D111" s="313">
        <v>3419</v>
      </c>
      <c r="E111" s="313">
        <v>5901</v>
      </c>
      <c r="F111" s="314" t="s">
        <v>184</v>
      </c>
      <c r="G111" s="315">
        <v>500000</v>
      </c>
      <c r="H111" s="315">
        <v>0</v>
      </c>
    </row>
    <row r="112" spans="1:8" ht="12.6" customHeight="1" x14ac:dyDescent="0.2">
      <c r="A112" s="416">
        <v>109</v>
      </c>
      <c r="B112" s="316">
        <v>5</v>
      </c>
      <c r="C112" s="316"/>
      <c r="D112" s="316">
        <v>3419</v>
      </c>
      <c r="E112" s="332" t="s">
        <v>185</v>
      </c>
      <c r="F112" s="317"/>
      <c r="G112" s="318">
        <f>SUM(G107:G111)</f>
        <v>2900000</v>
      </c>
      <c r="H112" s="318">
        <f>SUM(H107:H111)</f>
        <v>2320000</v>
      </c>
    </row>
    <row r="113" spans="1:8" ht="12.6" customHeight="1" x14ac:dyDescent="0.2">
      <c r="A113" s="416">
        <v>110</v>
      </c>
      <c r="B113" s="313">
        <v>5</v>
      </c>
      <c r="C113" s="331">
        <v>8100000003400</v>
      </c>
      <c r="D113" s="313">
        <v>3429</v>
      </c>
      <c r="E113" s="313" t="s">
        <v>180</v>
      </c>
      <c r="F113" s="314" t="s">
        <v>186</v>
      </c>
      <c r="G113" s="315">
        <v>3480000</v>
      </c>
      <c r="H113" s="315">
        <v>3480000</v>
      </c>
    </row>
    <row r="114" spans="1:8" ht="12.6" customHeight="1" thickBot="1" x14ac:dyDescent="0.25">
      <c r="A114" s="416">
        <v>111</v>
      </c>
      <c r="B114" s="321">
        <v>5</v>
      </c>
      <c r="C114" s="321"/>
      <c r="D114" s="321">
        <v>3429</v>
      </c>
      <c r="E114" s="322" t="s">
        <v>187</v>
      </c>
      <c r="F114" s="322"/>
      <c r="G114" s="323">
        <f>SUM(G113)</f>
        <v>3480000</v>
      </c>
      <c r="H114" s="323">
        <f>SUM(H113)</f>
        <v>3480000</v>
      </c>
    </row>
    <row r="115" spans="1:8" ht="12.6" customHeight="1" thickBot="1" x14ac:dyDescent="0.25">
      <c r="A115" s="416">
        <v>112</v>
      </c>
      <c r="B115" s="190">
        <v>5</v>
      </c>
      <c r="C115" s="3"/>
      <c r="D115" s="3" t="s">
        <v>13</v>
      </c>
      <c r="E115" s="3"/>
      <c r="F115" s="3"/>
      <c r="G115" s="325">
        <f>G93+G100+G106+G112+G102+G114</f>
        <v>14415000</v>
      </c>
      <c r="H115" s="418">
        <f>H93+H100+H106+H112+H102+H114</f>
        <v>12435000</v>
      </c>
    </row>
    <row r="116" spans="1:8" ht="12.6" customHeight="1" x14ac:dyDescent="0.2">
      <c r="A116" s="416">
        <v>113</v>
      </c>
      <c r="B116" s="313">
        <v>6</v>
      </c>
      <c r="C116" s="331">
        <v>2500000000000</v>
      </c>
      <c r="D116" s="319">
        <v>4339</v>
      </c>
      <c r="E116" s="331">
        <v>5136</v>
      </c>
      <c r="F116" s="333" t="s">
        <v>191</v>
      </c>
      <c r="G116" s="315">
        <v>10000</v>
      </c>
      <c r="H116" s="315">
        <v>10000</v>
      </c>
    </row>
    <row r="117" spans="1:8" ht="12.6" customHeight="1" x14ac:dyDescent="0.2">
      <c r="A117" s="416">
        <v>114</v>
      </c>
      <c r="B117" s="313">
        <v>6</v>
      </c>
      <c r="C117" s="331">
        <v>2500000000000</v>
      </c>
      <c r="D117" s="313">
        <v>4339</v>
      </c>
      <c r="E117" s="331">
        <v>5137</v>
      </c>
      <c r="F117" s="333" t="s">
        <v>788</v>
      </c>
      <c r="G117" s="315">
        <v>80000</v>
      </c>
      <c r="H117" s="315">
        <v>80000</v>
      </c>
    </row>
    <row r="118" spans="1:8" ht="12.6" customHeight="1" x14ac:dyDescent="0.2">
      <c r="A118" s="416">
        <v>115</v>
      </c>
      <c r="B118" s="313">
        <v>6</v>
      </c>
      <c r="C118" s="331">
        <v>2500000000000</v>
      </c>
      <c r="D118" s="313">
        <v>4339</v>
      </c>
      <c r="E118" s="331">
        <v>5139</v>
      </c>
      <c r="F118" s="333" t="s">
        <v>192</v>
      </c>
      <c r="G118" s="315">
        <v>40000</v>
      </c>
      <c r="H118" s="315">
        <v>40000</v>
      </c>
    </row>
    <row r="119" spans="1:8" ht="12.6" customHeight="1" x14ac:dyDescent="0.2">
      <c r="A119" s="416">
        <v>116</v>
      </c>
      <c r="B119" s="313">
        <v>6</v>
      </c>
      <c r="C119" s="331">
        <v>2500000000000</v>
      </c>
      <c r="D119" s="313">
        <v>4339</v>
      </c>
      <c r="E119" s="331">
        <v>5162</v>
      </c>
      <c r="F119" s="333" t="s">
        <v>193</v>
      </c>
      <c r="G119" s="315">
        <v>2000</v>
      </c>
      <c r="H119" s="315">
        <v>2000</v>
      </c>
    </row>
    <row r="120" spans="1:8" ht="12.6" customHeight="1" x14ac:dyDescent="0.2">
      <c r="A120" s="416">
        <v>117</v>
      </c>
      <c r="B120" s="313">
        <v>6</v>
      </c>
      <c r="C120" s="331">
        <v>3000000000000</v>
      </c>
      <c r="D120" s="313">
        <v>4339</v>
      </c>
      <c r="E120" s="331">
        <v>5167</v>
      </c>
      <c r="F120" s="333" t="s">
        <v>194</v>
      </c>
      <c r="G120" s="315">
        <v>20000</v>
      </c>
      <c r="H120" s="315">
        <v>20000</v>
      </c>
    </row>
    <row r="121" spans="1:8" ht="12.6" customHeight="1" x14ac:dyDescent="0.2">
      <c r="A121" s="416">
        <v>118</v>
      </c>
      <c r="B121" s="313">
        <v>6</v>
      </c>
      <c r="C121" s="331">
        <v>2500000000000</v>
      </c>
      <c r="D121" s="313">
        <v>4339</v>
      </c>
      <c r="E121" s="331">
        <v>5169</v>
      </c>
      <c r="F121" s="333" t="s">
        <v>195</v>
      </c>
      <c r="G121" s="315">
        <v>150000</v>
      </c>
      <c r="H121" s="315">
        <v>150000</v>
      </c>
    </row>
    <row r="122" spans="1:8" ht="12.6" customHeight="1" x14ac:dyDescent="0.2">
      <c r="A122" s="416">
        <v>119</v>
      </c>
      <c r="B122" s="313">
        <v>6</v>
      </c>
      <c r="C122" s="331">
        <v>5000000000000</v>
      </c>
      <c r="D122" s="313">
        <v>4339</v>
      </c>
      <c r="E122" s="331">
        <v>5173</v>
      </c>
      <c r="F122" s="333" t="s">
        <v>196</v>
      </c>
      <c r="G122" s="315">
        <v>5000</v>
      </c>
      <c r="H122" s="315">
        <v>5000</v>
      </c>
    </row>
    <row r="123" spans="1:8" ht="12.6" customHeight="1" x14ac:dyDescent="0.2">
      <c r="A123" s="416">
        <v>120</v>
      </c>
      <c r="B123" s="313">
        <v>6</v>
      </c>
      <c r="C123" s="331">
        <v>2500000000000</v>
      </c>
      <c r="D123" s="313">
        <v>4339</v>
      </c>
      <c r="E123" s="331">
        <v>5175</v>
      </c>
      <c r="F123" s="333" t="s">
        <v>197</v>
      </c>
      <c r="G123" s="315">
        <v>5000</v>
      </c>
      <c r="H123" s="315">
        <v>5000</v>
      </c>
    </row>
    <row r="124" spans="1:8" ht="12.6" customHeight="1" x14ac:dyDescent="0.2">
      <c r="A124" s="416">
        <v>121</v>
      </c>
      <c r="B124" s="316">
        <v>6</v>
      </c>
      <c r="C124" s="316"/>
      <c r="D124" s="316">
        <v>4339</v>
      </c>
      <c r="E124" s="317" t="s">
        <v>198</v>
      </c>
      <c r="F124" s="317"/>
      <c r="G124" s="318">
        <f>SUM(G116:G123)</f>
        <v>312000</v>
      </c>
      <c r="H124" s="318">
        <f>SUM(H116:H123)</f>
        <v>312000</v>
      </c>
    </row>
    <row r="125" spans="1:8" ht="12.6" customHeight="1" x14ac:dyDescent="0.2">
      <c r="A125" s="416">
        <v>122</v>
      </c>
      <c r="B125" s="313">
        <v>6</v>
      </c>
      <c r="C125" s="331">
        <v>2500000003400</v>
      </c>
      <c r="D125" s="313">
        <v>4341</v>
      </c>
      <c r="E125" s="313" t="s">
        <v>92</v>
      </c>
      <c r="F125" s="314" t="s">
        <v>199</v>
      </c>
      <c r="G125" s="315">
        <v>300000</v>
      </c>
      <c r="H125" s="315">
        <v>300000</v>
      </c>
    </row>
    <row r="126" spans="1:8" ht="12.6" customHeight="1" x14ac:dyDescent="0.2">
      <c r="A126" s="416">
        <v>123</v>
      </c>
      <c r="B126" s="316"/>
      <c r="C126" s="316"/>
      <c r="D126" s="316">
        <v>4341</v>
      </c>
      <c r="E126" s="317" t="s">
        <v>200</v>
      </c>
      <c r="F126" s="317"/>
      <c r="G126" s="318">
        <f>SUM(G125)</f>
        <v>300000</v>
      </c>
      <c r="H126" s="318">
        <f>SUM(H125)</f>
        <v>300000</v>
      </c>
    </row>
    <row r="127" spans="1:8" ht="12.6" customHeight="1" x14ac:dyDescent="0.2">
      <c r="A127" s="416">
        <v>124</v>
      </c>
      <c r="B127" s="313">
        <v>6</v>
      </c>
      <c r="C127" s="313" t="s">
        <v>201</v>
      </c>
      <c r="D127" s="313">
        <v>4357</v>
      </c>
      <c r="E127" s="313" t="s">
        <v>78</v>
      </c>
      <c r="F127" s="314" t="s">
        <v>202</v>
      </c>
      <c r="G127" s="315">
        <v>4000</v>
      </c>
      <c r="H127" s="315">
        <v>4000</v>
      </c>
    </row>
    <row r="128" spans="1:8" ht="12.6" customHeight="1" x14ac:dyDescent="0.2">
      <c r="A128" s="416">
        <v>125</v>
      </c>
      <c r="B128" s="313">
        <v>6</v>
      </c>
      <c r="C128" s="313" t="s">
        <v>201</v>
      </c>
      <c r="D128" s="313">
        <v>4357</v>
      </c>
      <c r="E128" s="313" t="s">
        <v>96</v>
      </c>
      <c r="F128" s="314" t="s">
        <v>203</v>
      </c>
      <c r="G128" s="315">
        <v>2500000</v>
      </c>
      <c r="H128" s="315">
        <v>4000000</v>
      </c>
    </row>
    <row r="129" spans="1:8" ht="12.6" customHeight="1" x14ac:dyDescent="0.2">
      <c r="A129" s="416">
        <v>126</v>
      </c>
      <c r="B129" s="313">
        <v>6</v>
      </c>
      <c r="C129" s="313" t="s">
        <v>201</v>
      </c>
      <c r="D129" s="313">
        <v>4357</v>
      </c>
      <c r="E129" s="313">
        <v>5901</v>
      </c>
      <c r="F129" s="314" t="s">
        <v>789</v>
      </c>
      <c r="G129" s="315">
        <v>1500000</v>
      </c>
      <c r="H129" s="315">
        <v>1000000</v>
      </c>
    </row>
    <row r="130" spans="1:8" ht="12.6" customHeight="1" x14ac:dyDescent="0.2">
      <c r="A130" s="416">
        <v>127</v>
      </c>
      <c r="B130" s="313">
        <v>6</v>
      </c>
      <c r="C130" s="313" t="s">
        <v>201</v>
      </c>
      <c r="D130" s="313">
        <v>4357</v>
      </c>
      <c r="E130" s="313">
        <v>5901</v>
      </c>
      <c r="F130" s="314" t="s">
        <v>204</v>
      </c>
      <c r="G130" s="315">
        <v>1000000</v>
      </c>
      <c r="H130" s="315">
        <v>0</v>
      </c>
    </row>
    <row r="131" spans="1:8" ht="12.6" customHeight="1" x14ac:dyDescent="0.2">
      <c r="A131" s="416">
        <v>128</v>
      </c>
      <c r="B131" s="316">
        <v>6</v>
      </c>
      <c r="C131" s="316"/>
      <c r="D131" s="316">
        <v>4357</v>
      </c>
      <c r="E131" s="317" t="s">
        <v>205</v>
      </c>
      <c r="F131" s="317"/>
      <c r="G131" s="318">
        <f>SUM(G127:G130)</f>
        <v>5004000</v>
      </c>
      <c r="H131" s="318">
        <f>SUM(H127:H130)</f>
        <v>5004000</v>
      </c>
    </row>
    <row r="132" spans="1:8" ht="12.6" customHeight="1" x14ac:dyDescent="0.2">
      <c r="A132" s="416">
        <v>129</v>
      </c>
      <c r="B132" s="313">
        <v>6</v>
      </c>
      <c r="C132" s="313" t="s">
        <v>206</v>
      </c>
      <c r="D132" s="313">
        <v>4359</v>
      </c>
      <c r="E132" s="313" t="s">
        <v>87</v>
      </c>
      <c r="F132" s="320" t="s">
        <v>207</v>
      </c>
      <c r="G132" s="315">
        <v>250000</v>
      </c>
      <c r="H132" s="315">
        <v>276000</v>
      </c>
    </row>
    <row r="133" spans="1:8" ht="12.6" customHeight="1" x14ac:dyDescent="0.2">
      <c r="A133" s="416">
        <v>130</v>
      </c>
      <c r="B133" s="313">
        <v>6</v>
      </c>
      <c r="C133" s="313" t="s">
        <v>206</v>
      </c>
      <c r="D133" s="313">
        <v>4359</v>
      </c>
      <c r="E133" s="313" t="s">
        <v>208</v>
      </c>
      <c r="F133" s="320" t="s">
        <v>209</v>
      </c>
      <c r="G133" s="315">
        <v>5000</v>
      </c>
      <c r="H133" s="315">
        <v>5000</v>
      </c>
    </row>
    <row r="134" spans="1:8" ht="12.6" customHeight="1" x14ac:dyDescent="0.2">
      <c r="A134" s="416">
        <v>131</v>
      </c>
      <c r="B134" s="313">
        <v>6</v>
      </c>
      <c r="C134" s="313" t="s">
        <v>206</v>
      </c>
      <c r="D134" s="313">
        <v>4359</v>
      </c>
      <c r="E134" s="313" t="s">
        <v>76</v>
      </c>
      <c r="F134" s="320" t="s">
        <v>210</v>
      </c>
      <c r="G134" s="315">
        <v>9000</v>
      </c>
      <c r="H134" s="315">
        <v>9000</v>
      </c>
    </row>
    <row r="135" spans="1:8" ht="12.6" customHeight="1" x14ac:dyDescent="0.2">
      <c r="A135" s="416">
        <v>132</v>
      </c>
      <c r="B135" s="313">
        <v>6</v>
      </c>
      <c r="C135" s="313" t="s">
        <v>206</v>
      </c>
      <c r="D135" s="313">
        <v>4359</v>
      </c>
      <c r="E135" s="313" t="s">
        <v>211</v>
      </c>
      <c r="F135" s="320" t="s">
        <v>212</v>
      </c>
      <c r="G135" s="315">
        <v>14000</v>
      </c>
      <c r="H135" s="315">
        <v>14000</v>
      </c>
    </row>
    <row r="136" spans="1:8" ht="12.6" customHeight="1" x14ac:dyDescent="0.2">
      <c r="A136" s="416">
        <v>133</v>
      </c>
      <c r="B136" s="313">
        <v>6</v>
      </c>
      <c r="C136" s="313" t="s">
        <v>206</v>
      </c>
      <c r="D136" s="313">
        <v>4359</v>
      </c>
      <c r="E136" s="313" t="s">
        <v>213</v>
      </c>
      <c r="F136" s="320" t="s">
        <v>214</v>
      </c>
      <c r="G136" s="315">
        <v>43000</v>
      </c>
      <c r="H136" s="315">
        <v>43000</v>
      </c>
    </row>
    <row r="137" spans="1:8" ht="12.6" customHeight="1" x14ac:dyDescent="0.2">
      <c r="A137" s="416">
        <v>134</v>
      </c>
      <c r="B137" s="313">
        <v>6</v>
      </c>
      <c r="C137" s="313" t="s">
        <v>206</v>
      </c>
      <c r="D137" s="313">
        <v>4359</v>
      </c>
      <c r="E137" s="313" t="s">
        <v>215</v>
      </c>
      <c r="F137" s="320" t="s">
        <v>216</v>
      </c>
      <c r="G137" s="315">
        <v>19000</v>
      </c>
      <c r="H137" s="315">
        <v>19000</v>
      </c>
    </row>
    <row r="138" spans="1:8" ht="12.6" customHeight="1" x14ac:dyDescent="0.2">
      <c r="A138" s="416">
        <v>135</v>
      </c>
      <c r="B138" s="313">
        <v>6</v>
      </c>
      <c r="C138" s="313" t="s">
        <v>206</v>
      </c>
      <c r="D138" s="313">
        <v>4359</v>
      </c>
      <c r="E138" s="313" t="s">
        <v>134</v>
      </c>
      <c r="F138" s="320" t="s">
        <v>217</v>
      </c>
      <c r="G138" s="315">
        <v>14000</v>
      </c>
      <c r="H138" s="315">
        <v>14000</v>
      </c>
    </row>
    <row r="139" spans="1:8" ht="12.6" customHeight="1" x14ac:dyDescent="0.2">
      <c r="A139" s="416">
        <v>136</v>
      </c>
      <c r="B139" s="313">
        <v>6</v>
      </c>
      <c r="C139" s="313" t="s">
        <v>206</v>
      </c>
      <c r="D139" s="313">
        <v>4359</v>
      </c>
      <c r="E139" s="313" t="s">
        <v>78</v>
      </c>
      <c r="F139" s="314" t="s">
        <v>655</v>
      </c>
      <c r="G139" s="315">
        <v>76000</v>
      </c>
      <c r="H139" s="315">
        <v>50000</v>
      </c>
    </row>
    <row r="140" spans="1:8" ht="12.6" customHeight="1" x14ac:dyDescent="0.2">
      <c r="A140" s="416">
        <v>137</v>
      </c>
      <c r="B140" s="313">
        <v>6</v>
      </c>
      <c r="C140" s="313" t="s">
        <v>206</v>
      </c>
      <c r="D140" s="313">
        <v>4359</v>
      </c>
      <c r="E140" s="313">
        <v>5169</v>
      </c>
      <c r="F140" s="314" t="s">
        <v>654</v>
      </c>
      <c r="G140" s="315">
        <v>38000</v>
      </c>
      <c r="H140" s="315">
        <v>38000</v>
      </c>
    </row>
    <row r="141" spans="1:8" ht="12.6" customHeight="1" x14ac:dyDescent="0.2">
      <c r="A141" s="416">
        <v>138</v>
      </c>
      <c r="B141" s="313">
        <v>6</v>
      </c>
      <c r="C141" s="313" t="s">
        <v>206</v>
      </c>
      <c r="D141" s="313">
        <v>4359</v>
      </c>
      <c r="E141" s="313" t="s">
        <v>79</v>
      </c>
      <c r="F141" s="320" t="s">
        <v>218</v>
      </c>
      <c r="G141" s="315">
        <v>10000</v>
      </c>
      <c r="H141" s="315">
        <v>10000</v>
      </c>
    </row>
    <row r="142" spans="1:8" ht="12.6" customHeight="1" x14ac:dyDescent="0.2">
      <c r="A142" s="416">
        <v>139</v>
      </c>
      <c r="B142" s="316">
        <v>6</v>
      </c>
      <c r="C142" s="316"/>
      <c r="D142" s="316">
        <v>4359</v>
      </c>
      <c r="E142" s="317" t="s">
        <v>219</v>
      </c>
      <c r="F142" s="317"/>
      <c r="G142" s="318">
        <f>SUM(G132:G141)</f>
        <v>478000</v>
      </c>
      <c r="H142" s="318">
        <f>SUM(H132:H141)</f>
        <v>478000</v>
      </c>
    </row>
    <row r="143" spans="1:8" ht="12.6" customHeight="1" x14ac:dyDescent="0.2">
      <c r="A143" s="416">
        <v>140</v>
      </c>
      <c r="B143" s="313">
        <v>6</v>
      </c>
      <c r="C143" s="331">
        <v>2500000003400</v>
      </c>
      <c r="D143" s="313">
        <v>4374</v>
      </c>
      <c r="E143" s="313" t="s">
        <v>92</v>
      </c>
      <c r="F143" s="320" t="s">
        <v>189</v>
      </c>
      <c r="G143" s="315">
        <v>300000</v>
      </c>
      <c r="H143" s="315">
        <v>300000</v>
      </c>
    </row>
    <row r="144" spans="1:8" ht="12.6" customHeight="1" x14ac:dyDescent="0.2">
      <c r="A144" s="416">
        <v>141</v>
      </c>
      <c r="B144" s="313">
        <v>6</v>
      </c>
      <c r="C144" s="331">
        <v>2500000003400</v>
      </c>
      <c r="D144" s="313">
        <v>4374</v>
      </c>
      <c r="E144" s="313" t="s">
        <v>92</v>
      </c>
      <c r="F144" s="320" t="s">
        <v>190</v>
      </c>
      <c r="G144" s="315">
        <v>97000</v>
      </c>
      <c r="H144" s="315">
        <v>0</v>
      </c>
    </row>
    <row r="145" spans="1:8" ht="12.6" customHeight="1" x14ac:dyDescent="0.2">
      <c r="A145" s="416">
        <v>142</v>
      </c>
      <c r="B145" s="316">
        <v>6</v>
      </c>
      <c r="C145" s="316"/>
      <c r="D145" s="316">
        <v>4374</v>
      </c>
      <c r="E145" s="317" t="s">
        <v>638</v>
      </c>
      <c r="F145" s="317"/>
      <c r="G145" s="318">
        <f>SUM(G143:G144)</f>
        <v>397000</v>
      </c>
      <c r="H145" s="318">
        <f>SUM(H143:H144)</f>
        <v>300000</v>
      </c>
    </row>
    <row r="146" spans="1:8" ht="12.6" customHeight="1" x14ac:dyDescent="0.2">
      <c r="A146" s="416">
        <v>143</v>
      </c>
      <c r="B146" s="310">
        <v>6</v>
      </c>
      <c r="C146" s="334">
        <v>2500000003102</v>
      </c>
      <c r="D146" s="310">
        <v>4379</v>
      </c>
      <c r="E146" s="310" t="s">
        <v>92</v>
      </c>
      <c r="F146" s="311" t="s">
        <v>188</v>
      </c>
      <c r="G146" s="312">
        <v>270000</v>
      </c>
      <c r="H146" s="312">
        <v>0</v>
      </c>
    </row>
    <row r="147" spans="1:8" ht="12.6" customHeight="1" x14ac:dyDescent="0.2">
      <c r="A147" s="416">
        <v>144</v>
      </c>
      <c r="B147" s="313">
        <v>6</v>
      </c>
      <c r="C147" s="331">
        <v>2500000003202</v>
      </c>
      <c r="D147" s="313">
        <v>4379</v>
      </c>
      <c r="E147" s="313" t="s">
        <v>92</v>
      </c>
      <c r="F147" s="314" t="s">
        <v>710</v>
      </c>
      <c r="G147" s="315">
        <v>330000</v>
      </c>
      <c r="H147" s="315">
        <v>330000</v>
      </c>
    </row>
    <row r="148" spans="1:8" ht="12.6" customHeight="1" x14ac:dyDescent="0.2">
      <c r="A148" s="416">
        <v>145</v>
      </c>
      <c r="B148" s="316">
        <v>6</v>
      </c>
      <c r="C148" s="316"/>
      <c r="D148" s="316">
        <v>4379</v>
      </c>
      <c r="E148" s="101" t="s">
        <v>809</v>
      </c>
      <c r="F148" s="317"/>
      <c r="G148" s="318">
        <f>SUM(G146:G147)</f>
        <v>600000</v>
      </c>
      <c r="H148" s="318">
        <f>SUM(H146:H147)</f>
        <v>330000</v>
      </c>
    </row>
    <row r="149" spans="1:8" ht="12.6" customHeight="1" x14ac:dyDescent="0.2">
      <c r="A149" s="416">
        <v>146</v>
      </c>
      <c r="B149" s="313">
        <v>6</v>
      </c>
      <c r="C149" s="331">
        <v>2500000000000</v>
      </c>
      <c r="D149" s="313">
        <v>4399</v>
      </c>
      <c r="E149" s="313" t="s">
        <v>76</v>
      </c>
      <c r="F149" s="314" t="s">
        <v>708</v>
      </c>
      <c r="G149" s="315">
        <v>15000</v>
      </c>
      <c r="H149" s="315">
        <v>15000</v>
      </c>
    </row>
    <row r="150" spans="1:8" ht="12.6" customHeight="1" x14ac:dyDescent="0.2">
      <c r="A150" s="416">
        <v>147</v>
      </c>
      <c r="B150" s="313">
        <v>6</v>
      </c>
      <c r="C150" s="331">
        <v>2500000000000</v>
      </c>
      <c r="D150" s="313">
        <v>4399</v>
      </c>
      <c r="E150" s="313" t="s">
        <v>220</v>
      </c>
      <c r="F150" s="314" t="s">
        <v>221</v>
      </c>
      <c r="G150" s="315">
        <v>2000</v>
      </c>
      <c r="H150" s="315">
        <v>2000</v>
      </c>
    </row>
    <row r="151" spans="1:8" ht="12.6" customHeight="1" x14ac:dyDescent="0.2">
      <c r="A151" s="416">
        <v>148</v>
      </c>
      <c r="B151" s="313">
        <v>6</v>
      </c>
      <c r="C151" s="331">
        <v>2500000000000</v>
      </c>
      <c r="D151" s="313">
        <v>4399</v>
      </c>
      <c r="E151" s="313" t="s">
        <v>222</v>
      </c>
      <c r="F151" s="314" t="s">
        <v>223</v>
      </c>
      <c r="G151" s="315">
        <v>20000</v>
      </c>
      <c r="H151" s="315">
        <v>20000</v>
      </c>
    </row>
    <row r="152" spans="1:8" ht="12.6" customHeight="1" x14ac:dyDescent="0.2">
      <c r="A152" s="416">
        <v>149</v>
      </c>
      <c r="B152" s="313">
        <v>6</v>
      </c>
      <c r="C152" s="331">
        <v>2500000000000</v>
      </c>
      <c r="D152" s="313">
        <v>4399</v>
      </c>
      <c r="E152" s="313" t="s">
        <v>78</v>
      </c>
      <c r="F152" s="314" t="s">
        <v>224</v>
      </c>
      <c r="G152" s="315">
        <v>55000</v>
      </c>
      <c r="H152" s="315">
        <v>55000</v>
      </c>
    </row>
    <row r="153" spans="1:8" ht="12.6" customHeight="1" x14ac:dyDescent="0.2">
      <c r="A153" s="416">
        <v>150</v>
      </c>
      <c r="B153" s="313">
        <v>6</v>
      </c>
      <c r="C153" s="331">
        <v>2500000000000</v>
      </c>
      <c r="D153" s="313">
        <v>4399</v>
      </c>
      <c r="E153" s="313" t="s">
        <v>82</v>
      </c>
      <c r="F153" s="314" t="s">
        <v>225</v>
      </c>
      <c r="G153" s="315">
        <v>20000</v>
      </c>
      <c r="H153" s="315">
        <v>20000</v>
      </c>
    </row>
    <row r="154" spans="1:8" ht="12.6" customHeight="1" x14ac:dyDescent="0.2">
      <c r="A154" s="416">
        <v>151</v>
      </c>
      <c r="B154" s="313">
        <v>6</v>
      </c>
      <c r="C154" s="331">
        <v>2500000000000</v>
      </c>
      <c r="D154" s="313">
        <v>4399</v>
      </c>
      <c r="E154" s="313" t="s">
        <v>83</v>
      </c>
      <c r="F154" s="314" t="s">
        <v>709</v>
      </c>
      <c r="G154" s="315">
        <v>15000</v>
      </c>
      <c r="H154" s="315">
        <v>15000</v>
      </c>
    </row>
    <row r="155" spans="1:8" ht="12.6" customHeight="1" x14ac:dyDescent="0.2">
      <c r="A155" s="416">
        <v>152</v>
      </c>
      <c r="B155" s="313">
        <v>6</v>
      </c>
      <c r="C155" s="331">
        <v>2500000000000</v>
      </c>
      <c r="D155" s="313">
        <v>4399</v>
      </c>
      <c r="E155" s="313" t="s">
        <v>226</v>
      </c>
      <c r="F155" s="314" t="s">
        <v>227</v>
      </c>
      <c r="G155" s="315">
        <v>53000</v>
      </c>
      <c r="H155" s="315">
        <v>53000</v>
      </c>
    </row>
    <row r="156" spans="1:8" ht="12.6" customHeight="1" x14ac:dyDescent="0.2">
      <c r="A156" s="416">
        <v>153</v>
      </c>
      <c r="B156" s="316">
        <v>6</v>
      </c>
      <c r="C156" s="316"/>
      <c r="D156" s="316">
        <v>4399</v>
      </c>
      <c r="E156" s="317" t="s">
        <v>228</v>
      </c>
      <c r="F156" s="317"/>
      <c r="G156" s="318">
        <f>SUM(G149:G155)</f>
        <v>180000</v>
      </c>
      <c r="H156" s="318">
        <f>SUM(H149:H155)</f>
        <v>180000</v>
      </c>
    </row>
    <row r="157" spans="1:8" ht="12.6" customHeight="1" x14ac:dyDescent="0.2">
      <c r="A157" s="416">
        <v>154</v>
      </c>
      <c r="B157" s="26">
        <v>6</v>
      </c>
      <c r="C157" s="331">
        <v>2500000000000</v>
      </c>
      <c r="D157" s="313">
        <v>6171</v>
      </c>
      <c r="E157" s="313">
        <v>5136</v>
      </c>
      <c r="F157" s="128" t="s">
        <v>191</v>
      </c>
      <c r="G157" s="315">
        <v>5000</v>
      </c>
      <c r="H157" s="315">
        <v>5000</v>
      </c>
    </row>
    <row r="158" spans="1:8" ht="12.6" customHeight="1" x14ac:dyDescent="0.2">
      <c r="A158" s="416">
        <v>155</v>
      </c>
      <c r="B158" s="26">
        <v>6</v>
      </c>
      <c r="C158" s="331">
        <v>2500000000000</v>
      </c>
      <c r="D158" s="313">
        <v>6171</v>
      </c>
      <c r="E158" s="313">
        <v>5137</v>
      </c>
      <c r="F158" s="128" t="s">
        <v>707</v>
      </c>
      <c r="G158" s="315">
        <v>170000</v>
      </c>
      <c r="H158" s="315">
        <v>170000</v>
      </c>
    </row>
    <row r="159" spans="1:8" ht="12.6" customHeight="1" x14ac:dyDescent="0.2">
      <c r="A159" s="416">
        <v>156</v>
      </c>
      <c r="B159" s="26">
        <v>6</v>
      </c>
      <c r="C159" s="331">
        <v>2500000000000</v>
      </c>
      <c r="D159" s="313">
        <v>6171</v>
      </c>
      <c r="E159" s="313">
        <v>5139</v>
      </c>
      <c r="F159" s="128" t="s">
        <v>192</v>
      </c>
      <c r="G159" s="315">
        <v>20000</v>
      </c>
      <c r="H159" s="315">
        <v>20000</v>
      </c>
    </row>
    <row r="160" spans="1:8" ht="12.6" customHeight="1" x14ac:dyDescent="0.2">
      <c r="A160" s="416">
        <v>157</v>
      </c>
      <c r="B160" s="26">
        <v>6</v>
      </c>
      <c r="C160" s="331">
        <v>2500000000000</v>
      </c>
      <c r="D160" s="313">
        <v>6171</v>
      </c>
      <c r="E160" s="313">
        <v>5162</v>
      </c>
      <c r="F160" s="128" t="s">
        <v>193</v>
      </c>
      <c r="G160" s="315">
        <v>5000</v>
      </c>
      <c r="H160" s="315">
        <v>5000</v>
      </c>
    </row>
    <row r="161" spans="1:8" ht="12.6" customHeight="1" x14ac:dyDescent="0.2">
      <c r="A161" s="416">
        <v>158</v>
      </c>
      <c r="B161" s="26">
        <v>6</v>
      </c>
      <c r="C161" s="331">
        <v>3000000000000</v>
      </c>
      <c r="D161" s="313">
        <v>6171</v>
      </c>
      <c r="E161" s="313">
        <v>5167</v>
      </c>
      <c r="F161" s="128" t="s">
        <v>229</v>
      </c>
      <c r="G161" s="315">
        <v>200000</v>
      </c>
      <c r="H161" s="315">
        <v>200000</v>
      </c>
    </row>
    <row r="162" spans="1:8" ht="12.6" customHeight="1" x14ac:dyDescent="0.2">
      <c r="A162" s="416">
        <v>159</v>
      </c>
      <c r="B162" s="26">
        <v>6</v>
      </c>
      <c r="C162" s="331">
        <v>2500000000000</v>
      </c>
      <c r="D162" s="313">
        <v>6171</v>
      </c>
      <c r="E162" s="313">
        <v>5169</v>
      </c>
      <c r="F162" s="128" t="s">
        <v>230</v>
      </c>
      <c r="G162" s="315">
        <v>20000</v>
      </c>
      <c r="H162" s="315">
        <v>20000</v>
      </c>
    </row>
    <row r="163" spans="1:8" ht="12.6" customHeight="1" x14ac:dyDescent="0.2">
      <c r="A163" s="416">
        <v>160</v>
      </c>
      <c r="B163" s="26">
        <v>6</v>
      </c>
      <c r="C163" s="331">
        <v>5000000000000</v>
      </c>
      <c r="D163" s="313">
        <v>6171</v>
      </c>
      <c r="E163" s="313">
        <v>5173</v>
      </c>
      <c r="F163" s="128" t="s">
        <v>196</v>
      </c>
      <c r="G163" s="315">
        <v>55000</v>
      </c>
      <c r="H163" s="315">
        <v>55000</v>
      </c>
    </row>
    <row r="164" spans="1:8" ht="12.6" customHeight="1" x14ac:dyDescent="0.2">
      <c r="A164" s="416">
        <v>161</v>
      </c>
      <c r="B164" s="26">
        <v>6</v>
      </c>
      <c r="C164" s="331">
        <v>2500000000000</v>
      </c>
      <c r="D164" s="313">
        <v>6171</v>
      </c>
      <c r="E164" s="313">
        <v>5175</v>
      </c>
      <c r="F164" s="128" t="s">
        <v>231</v>
      </c>
      <c r="G164" s="315">
        <v>5000</v>
      </c>
      <c r="H164" s="315">
        <v>5000</v>
      </c>
    </row>
    <row r="165" spans="1:8" ht="12.6" customHeight="1" x14ac:dyDescent="0.2">
      <c r="A165" s="416">
        <v>162</v>
      </c>
      <c r="B165" s="26">
        <v>6</v>
      </c>
      <c r="C165" s="331">
        <v>2500000000000</v>
      </c>
      <c r="D165" s="313">
        <v>6171</v>
      </c>
      <c r="E165" s="313">
        <v>5194</v>
      </c>
      <c r="F165" s="128" t="s">
        <v>232</v>
      </c>
      <c r="G165" s="315">
        <v>5000</v>
      </c>
      <c r="H165" s="315">
        <v>5000</v>
      </c>
    </row>
    <row r="166" spans="1:8" ht="12.6" customHeight="1" x14ac:dyDescent="0.2">
      <c r="A166" s="416">
        <v>163</v>
      </c>
      <c r="B166" s="316">
        <v>6</v>
      </c>
      <c r="C166" s="316"/>
      <c r="D166" s="316">
        <v>6171</v>
      </c>
      <c r="E166" s="317" t="s">
        <v>233</v>
      </c>
      <c r="F166" s="317"/>
      <c r="G166" s="318">
        <f>SUM(G157:G165)</f>
        <v>485000</v>
      </c>
      <c r="H166" s="318">
        <f>SUM(H157:H165)</f>
        <v>485000</v>
      </c>
    </row>
    <row r="167" spans="1:8" ht="12.6" customHeight="1" x14ac:dyDescent="0.2">
      <c r="A167" s="416">
        <v>164</v>
      </c>
      <c r="B167" s="26">
        <v>6</v>
      </c>
      <c r="C167" s="331">
        <v>2500000000000</v>
      </c>
      <c r="D167" s="313">
        <v>6171</v>
      </c>
      <c r="E167" s="313">
        <v>5136</v>
      </c>
      <c r="F167" s="128" t="s">
        <v>191</v>
      </c>
      <c r="G167" s="315">
        <v>1000</v>
      </c>
      <c r="H167" s="315">
        <v>2000</v>
      </c>
    </row>
    <row r="168" spans="1:8" ht="12.6" customHeight="1" x14ac:dyDescent="0.2">
      <c r="A168" s="416">
        <v>165</v>
      </c>
      <c r="B168" s="26">
        <v>6</v>
      </c>
      <c r="C168" s="331">
        <v>2500000000000</v>
      </c>
      <c r="D168" s="313">
        <v>6171</v>
      </c>
      <c r="E168" s="313">
        <v>5137</v>
      </c>
      <c r="F168" s="128" t="s">
        <v>707</v>
      </c>
      <c r="G168" s="315">
        <v>40000</v>
      </c>
      <c r="H168" s="315">
        <v>40000</v>
      </c>
    </row>
    <row r="169" spans="1:8" ht="12.6" customHeight="1" x14ac:dyDescent="0.2">
      <c r="A169" s="416">
        <v>166</v>
      </c>
      <c r="B169" s="26">
        <v>6</v>
      </c>
      <c r="C169" s="331">
        <v>2500000000000</v>
      </c>
      <c r="D169" s="313">
        <v>6171</v>
      </c>
      <c r="E169" s="313">
        <v>5139</v>
      </c>
      <c r="F169" s="128" t="s">
        <v>234</v>
      </c>
      <c r="G169" s="315">
        <v>3000</v>
      </c>
      <c r="H169" s="315">
        <v>4000</v>
      </c>
    </row>
    <row r="170" spans="1:8" ht="12.6" customHeight="1" x14ac:dyDescent="0.2">
      <c r="A170" s="416">
        <v>167</v>
      </c>
      <c r="B170" s="26">
        <v>6</v>
      </c>
      <c r="C170" s="331">
        <v>3000000000000</v>
      </c>
      <c r="D170" s="313">
        <v>6171</v>
      </c>
      <c r="E170" s="313">
        <v>5167</v>
      </c>
      <c r="F170" s="128" t="s">
        <v>229</v>
      </c>
      <c r="G170" s="315">
        <v>20000</v>
      </c>
      <c r="H170" s="315">
        <v>20000</v>
      </c>
    </row>
    <row r="171" spans="1:8" ht="12.6" customHeight="1" x14ac:dyDescent="0.2">
      <c r="A171" s="416">
        <v>168</v>
      </c>
      <c r="B171" s="26">
        <v>6</v>
      </c>
      <c r="C171" s="331">
        <v>5000000000000</v>
      </c>
      <c r="D171" s="313">
        <v>6171</v>
      </c>
      <c r="E171" s="313">
        <v>5173</v>
      </c>
      <c r="F171" s="128" t="s">
        <v>196</v>
      </c>
      <c r="G171" s="315">
        <v>10000</v>
      </c>
      <c r="H171" s="315">
        <v>10000</v>
      </c>
    </row>
    <row r="172" spans="1:8" ht="12.6" customHeight="1" thickBot="1" x14ac:dyDescent="0.25">
      <c r="A172" s="416">
        <v>169</v>
      </c>
      <c r="B172" s="80">
        <v>6</v>
      </c>
      <c r="C172" s="335"/>
      <c r="D172" s="80">
        <v>6171</v>
      </c>
      <c r="E172" s="336" t="s">
        <v>235</v>
      </c>
      <c r="F172" s="336"/>
      <c r="G172" s="323">
        <f>SUM(G167:G171)</f>
        <v>74000</v>
      </c>
      <c r="H172" s="323">
        <f>SUM(H167:H171)</f>
        <v>76000</v>
      </c>
    </row>
    <row r="173" spans="1:8" ht="12.6" customHeight="1" thickBot="1" x14ac:dyDescent="0.25">
      <c r="A173" s="416">
        <v>170</v>
      </c>
      <c r="B173" s="190">
        <v>6</v>
      </c>
      <c r="C173" s="3"/>
      <c r="D173" s="3" t="s">
        <v>14</v>
      </c>
      <c r="E173" s="324"/>
      <c r="F173" s="3"/>
      <c r="G173" s="325">
        <f>G148+G124+G126+G131+G142+G145+G156+G166+G172</f>
        <v>7830000</v>
      </c>
      <c r="H173" s="418">
        <f>H148+H124+H126+H131+H142+H145+H156+H166+H172</f>
        <v>7465000</v>
      </c>
    </row>
    <row r="174" spans="1:8" ht="12.6" customHeight="1" x14ac:dyDescent="0.2">
      <c r="A174" s="416">
        <v>171</v>
      </c>
      <c r="B174" s="310">
        <v>7</v>
      </c>
      <c r="C174" s="310" t="s">
        <v>236</v>
      </c>
      <c r="D174" s="310">
        <v>3612</v>
      </c>
      <c r="E174" s="310" t="s">
        <v>76</v>
      </c>
      <c r="F174" s="326" t="s">
        <v>237</v>
      </c>
      <c r="G174" s="312">
        <v>2000</v>
      </c>
      <c r="H174" s="312">
        <v>2000</v>
      </c>
    </row>
    <row r="175" spans="1:8" ht="12.6" customHeight="1" x14ac:dyDescent="0.2">
      <c r="A175" s="416">
        <v>172</v>
      </c>
      <c r="B175" s="313">
        <v>7</v>
      </c>
      <c r="C175" s="313" t="s">
        <v>236</v>
      </c>
      <c r="D175" s="313">
        <v>3612</v>
      </c>
      <c r="E175" s="313">
        <v>5154</v>
      </c>
      <c r="F175" s="320" t="s">
        <v>238</v>
      </c>
      <c r="G175" s="315">
        <v>35000</v>
      </c>
      <c r="H175" s="315">
        <v>35000</v>
      </c>
    </row>
    <row r="176" spans="1:8" ht="12.6" customHeight="1" x14ac:dyDescent="0.2">
      <c r="A176" s="416">
        <v>173</v>
      </c>
      <c r="B176" s="313">
        <v>7</v>
      </c>
      <c r="C176" s="313" t="s">
        <v>236</v>
      </c>
      <c r="D176" s="313">
        <v>3612</v>
      </c>
      <c r="E176" s="313">
        <v>5153</v>
      </c>
      <c r="F176" s="320" t="s">
        <v>239</v>
      </c>
      <c r="G176" s="315">
        <v>1000</v>
      </c>
      <c r="H176" s="315">
        <v>1000</v>
      </c>
    </row>
    <row r="177" spans="1:8" ht="12.6" customHeight="1" x14ac:dyDescent="0.2">
      <c r="A177" s="416">
        <v>174</v>
      </c>
      <c r="B177" s="313">
        <v>7</v>
      </c>
      <c r="C177" s="313" t="s">
        <v>236</v>
      </c>
      <c r="D177" s="313">
        <v>3612</v>
      </c>
      <c r="E177" s="313" t="s">
        <v>240</v>
      </c>
      <c r="F177" s="320" t="s">
        <v>241</v>
      </c>
      <c r="G177" s="315">
        <v>80000</v>
      </c>
      <c r="H177" s="315">
        <v>80000</v>
      </c>
    </row>
    <row r="178" spans="1:8" ht="12.6" customHeight="1" x14ac:dyDescent="0.2">
      <c r="A178" s="416">
        <v>175</v>
      </c>
      <c r="B178" s="313">
        <v>7</v>
      </c>
      <c r="C178" s="313" t="s">
        <v>236</v>
      </c>
      <c r="D178" s="313">
        <v>3612</v>
      </c>
      <c r="E178" s="313" t="s">
        <v>242</v>
      </c>
      <c r="F178" s="320" t="s">
        <v>243</v>
      </c>
      <c r="G178" s="315">
        <v>80000</v>
      </c>
      <c r="H178" s="315">
        <v>80000</v>
      </c>
    </row>
    <row r="179" spans="1:8" ht="12.6" customHeight="1" x14ac:dyDescent="0.2">
      <c r="A179" s="416">
        <v>176</v>
      </c>
      <c r="B179" s="313">
        <v>7</v>
      </c>
      <c r="C179" s="313" t="s">
        <v>236</v>
      </c>
      <c r="D179" s="313">
        <v>3612</v>
      </c>
      <c r="E179" s="313" t="s">
        <v>244</v>
      </c>
      <c r="F179" s="320" t="s">
        <v>245</v>
      </c>
      <c r="G179" s="315">
        <v>38000</v>
      </c>
      <c r="H179" s="315">
        <v>38000</v>
      </c>
    </row>
    <row r="180" spans="1:8" ht="12.6" customHeight="1" x14ac:dyDescent="0.2">
      <c r="A180" s="416">
        <v>177</v>
      </c>
      <c r="B180" s="313">
        <v>7</v>
      </c>
      <c r="C180" s="313" t="s">
        <v>236</v>
      </c>
      <c r="D180" s="313">
        <v>3612</v>
      </c>
      <c r="E180" s="313" t="s">
        <v>222</v>
      </c>
      <c r="F180" s="320" t="s">
        <v>246</v>
      </c>
      <c r="G180" s="315">
        <v>155000</v>
      </c>
      <c r="H180" s="315">
        <v>155000</v>
      </c>
    </row>
    <row r="181" spans="1:8" ht="12.6" customHeight="1" x14ac:dyDescent="0.2">
      <c r="A181" s="416">
        <v>178</v>
      </c>
      <c r="B181" s="313">
        <v>7</v>
      </c>
      <c r="C181" s="313" t="s">
        <v>236</v>
      </c>
      <c r="D181" s="313">
        <v>3612</v>
      </c>
      <c r="E181" s="313" t="s">
        <v>78</v>
      </c>
      <c r="F181" s="320" t="s">
        <v>247</v>
      </c>
      <c r="G181" s="315">
        <v>730000</v>
      </c>
      <c r="H181" s="315">
        <v>580000</v>
      </c>
    </row>
    <row r="182" spans="1:8" ht="12.6" customHeight="1" x14ac:dyDescent="0.2">
      <c r="A182" s="416">
        <v>179</v>
      </c>
      <c r="B182" s="313">
        <v>7</v>
      </c>
      <c r="C182" s="313" t="s">
        <v>236</v>
      </c>
      <c r="D182" s="313">
        <v>3612</v>
      </c>
      <c r="E182" s="313" t="s">
        <v>78</v>
      </c>
      <c r="F182" s="320" t="s">
        <v>248</v>
      </c>
      <c r="G182" s="315">
        <v>1348000</v>
      </c>
      <c r="H182" s="315">
        <v>1340000</v>
      </c>
    </row>
    <row r="183" spans="1:8" ht="12.6" customHeight="1" x14ac:dyDescent="0.2">
      <c r="A183" s="416">
        <v>180</v>
      </c>
      <c r="B183" s="313">
        <v>7</v>
      </c>
      <c r="C183" s="313" t="s">
        <v>236</v>
      </c>
      <c r="D183" s="313">
        <v>3612</v>
      </c>
      <c r="E183" s="313" t="s">
        <v>79</v>
      </c>
      <c r="F183" s="320" t="s">
        <v>679</v>
      </c>
      <c r="G183" s="315">
        <v>2197000</v>
      </c>
      <c r="H183" s="315">
        <v>2158000</v>
      </c>
    </row>
    <row r="184" spans="1:8" ht="12.6" customHeight="1" x14ac:dyDescent="0.2">
      <c r="A184" s="416">
        <v>181</v>
      </c>
      <c r="B184" s="313">
        <v>7</v>
      </c>
      <c r="C184" s="313" t="s">
        <v>236</v>
      </c>
      <c r="D184" s="313">
        <v>3612</v>
      </c>
      <c r="E184" s="313" t="s">
        <v>79</v>
      </c>
      <c r="F184" s="320" t="s">
        <v>685</v>
      </c>
      <c r="G184" s="315">
        <v>1500000</v>
      </c>
      <c r="H184" s="315">
        <v>1100000</v>
      </c>
    </row>
    <row r="185" spans="1:8" ht="12.6" customHeight="1" x14ac:dyDescent="0.2">
      <c r="A185" s="416">
        <v>182</v>
      </c>
      <c r="B185" s="313">
        <v>7</v>
      </c>
      <c r="C185" s="313" t="s">
        <v>236</v>
      </c>
      <c r="D185" s="313">
        <v>3612</v>
      </c>
      <c r="E185" s="313" t="s">
        <v>249</v>
      </c>
      <c r="F185" s="320" t="s">
        <v>790</v>
      </c>
      <c r="G185" s="315">
        <v>1460000</v>
      </c>
      <c r="H185" s="315">
        <v>1460000</v>
      </c>
    </row>
    <row r="186" spans="1:8" ht="12.6" customHeight="1" x14ac:dyDescent="0.2">
      <c r="A186" s="416">
        <v>183</v>
      </c>
      <c r="B186" s="313">
        <v>7</v>
      </c>
      <c r="C186" s="313" t="s">
        <v>236</v>
      </c>
      <c r="D186" s="313">
        <v>3612</v>
      </c>
      <c r="E186" s="313" t="s">
        <v>251</v>
      </c>
      <c r="F186" s="320" t="s">
        <v>252</v>
      </c>
      <c r="G186" s="315">
        <v>40000</v>
      </c>
      <c r="H186" s="315">
        <v>40000</v>
      </c>
    </row>
    <row r="187" spans="1:8" ht="12.6" customHeight="1" x14ac:dyDescent="0.2">
      <c r="A187" s="416">
        <v>184</v>
      </c>
      <c r="B187" s="313">
        <v>7</v>
      </c>
      <c r="C187" s="313" t="s">
        <v>236</v>
      </c>
      <c r="D187" s="313">
        <v>3612</v>
      </c>
      <c r="E187" s="313" t="s">
        <v>253</v>
      </c>
      <c r="F187" s="320" t="s">
        <v>254</v>
      </c>
      <c r="G187" s="315">
        <v>4000</v>
      </c>
      <c r="H187" s="315">
        <v>4000</v>
      </c>
    </row>
    <row r="188" spans="1:8" ht="12.6" customHeight="1" x14ac:dyDescent="0.2">
      <c r="A188" s="416">
        <v>185</v>
      </c>
      <c r="B188" s="316">
        <v>7</v>
      </c>
      <c r="C188" s="316"/>
      <c r="D188" s="316">
        <v>3612</v>
      </c>
      <c r="E188" s="317" t="s">
        <v>255</v>
      </c>
      <c r="F188" s="317"/>
      <c r="G188" s="318">
        <f>SUM(G174:G187)</f>
        <v>7670000</v>
      </c>
      <c r="H188" s="318">
        <f>SUM(H174:H187)</f>
        <v>7073000</v>
      </c>
    </row>
    <row r="189" spans="1:8" ht="12.6" customHeight="1" x14ac:dyDescent="0.2">
      <c r="A189" s="416">
        <v>186</v>
      </c>
      <c r="B189" s="313">
        <v>7</v>
      </c>
      <c r="C189" s="313" t="s">
        <v>256</v>
      </c>
      <c r="D189" s="313">
        <v>3612</v>
      </c>
      <c r="E189" s="313" t="s">
        <v>79</v>
      </c>
      <c r="F189" s="320" t="s">
        <v>218</v>
      </c>
      <c r="G189" s="315">
        <v>30000</v>
      </c>
      <c r="H189" s="315">
        <v>30000</v>
      </c>
    </row>
    <row r="190" spans="1:8" ht="12.6" customHeight="1" x14ac:dyDescent="0.2">
      <c r="A190" s="416">
        <v>187</v>
      </c>
      <c r="B190" s="313">
        <v>7</v>
      </c>
      <c r="C190" s="313" t="s">
        <v>256</v>
      </c>
      <c r="D190" s="313">
        <v>3612</v>
      </c>
      <c r="E190" s="313" t="s">
        <v>249</v>
      </c>
      <c r="F190" s="320" t="s">
        <v>250</v>
      </c>
      <c r="G190" s="315">
        <v>60000</v>
      </c>
      <c r="H190" s="315">
        <v>60000</v>
      </c>
    </row>
    <row r="191" spans="1:8" ht="12.6" customHeight="1" x14ac:dyDescent="0.2">
      <c r="A191" s="416">
        <v>188</v>
      </c>
      <c r="B191" s="316">
        <v>7</v>
      </c>
      <c r="C191" s="316"/>
      <c r="D191" s="316">
        <v>3612</v>
      </c>
      <c r="E191" s="317" t="s">
        <v>257</v>
      </c>
      <c r="F191" s="317"/>
      <c r="G191" s="318">
        <f>SUM(G189:G190)</f>
        <v>90000</v>
      </c>
      <c r="H191" s="318">
        <f>SUM(H189:H190)</f>
        <v>90000</v>
      </c>
    </row>
    <row r="192" spans="1:8" ht="12.6" customHeight="1" x14ac:dyDescent="0.2">
      <c r="A192" s="416">
        <v>189</v>
      </c>
      <c r="B192" s="316">
        <v>7</v>
      </c>
      <c r="C192" s="316"/>
      <c r="D192" s="316">
        <v>3612</v>
      </c>
      <c r="E192" s="317" t="s">
        <v>258</v>
      </c>
      <c r="F192" s="317"/>
      <c r="G192" s="318">
        <f>G188+G191</f>
        <v>7760000</v>
      </c>
      <c r="H192" s="318">
        <f>H188+H191</f>
        <v>7163000</v>
      </c>
    </row>
    <row r="193" spans="1:8" ht="12.6" customHeight="1" x14ac:dyDescent="0.2">
      <c r="A193" s="416">
        <v>190</v>
      </c>
      <c r="B193" s="313">
        <v>7</v>
      </c>
      <c r="C193" s="313" t="s">
        <v>259</v>
      </c>
      <c r="D193" s="313">
        <v>3613</v>
      </c>
      <c r="E193" s="313">
        <v>5021</v>
      </c>
      <c r="F193" s="320" t="s">
        <v>686</v>
      </c>
      <c r="G193" s="315">
        <v>130000</v>
      </c>
      <c r="H193" s="315">
        <v>130000</v>
      </c>
    </row>
    <row r="194" spans="1:8" ht="12.6" customHeight="1" x14ac:dyDescent="0.2">
      <c r="A194" s="416">
        <v>191</v>
      </c>
      <c r="B194" s="313">
        <v>7</v>
      </c>
      <c r="C194" s="313" t="s">
        <v>259</v>
      </c>
      <c r="D194" s="313">
        <v>3613</v>
      </c>
      <c r="E194" s="313" t="s">
        <v>208</v>
      </c>
      <c r="F194" s="320" t="s">
        <v>260</v>
      </c>
      <c r="G194" s="315">
        <v>35000</v>
      </c>
      <c r="H194" s="315">
        <v>30000</v>
      </c>
    </row>
    <row r="195" spans="1:8" ht="12.6" customHeight="1" x14ac:dyDescent="0.2">
      <c r="A195" s="416">
        <v>192</v>
      </c>
      <c r="B195" s="313">
        <v>7</v>
      </c>
      <c r="C195" s="313" t="s">
        <v>259</v>
      </c>
      <c r="D195" s="313">
        <v>3613</v>
      </c>
      <c r="E195" s="313" t="s">
        <v>76</v>
      </c>
      <c r="F195" s="320" t="s">
        <v>237</v>
      </c>
      <c r="G195" s="315">
        <v>16000</v>
      </c>
      <c r="H195" s="315">
        <v>11000</v>
      </c>
    </row>
    <row r="196" spans="1:8" ht="12.6" customHeight="1" x14ac:dyDescent="0.2">
      <c r="A196" s="416">
        <v>193</v>
      </c>
      <c r="B196" s="313">
        <v>7</v>
      </c>
      <c r="C196" s="313" t="s">
        <v>259</v>
      </c>
      <c r="D196" s="313">
        <v>3613</v>
      </c>
      <c r="E196" s="313" t="s">
        <v>211</v>
      </c>
      <c r="F196" s="320" t="s">
        <v>212</v>
      </c>
      <c r="G196" s="315">
        <v>95000</v>
      </c>
      <c r="H196" s="315">
        <v>95000</v>
      </c>
    </row>
    <row r="197" spans="1:8" ht="12.6" customHeight="1" x14ac:dyDescent="0.2">
      <c r="A197" s="416">
        <v>194</v>
      </c>
      <c r="B197" s="313">
        <v>7</v>
      </c>
      <c r="C197" s="313" t="s">
        <v>259</v>
      </c>
      <c r="D197" s="313">
        <v>3613</v>
      </c>
      <c r="E197" s="313" t="s">
        <v>213</v>
      </c>
      <c r="F197" s="320" t="s">
        <v>214</v>
      </c>
      <c r="G197" s="315">
        <v>285000</v>
      </c>
      <c r="H197" s="315">
        <v>245000</v>
      </c>
    </row>
    <row r="198" spans="1:8" ht="12.6" customHeight="1" x14ac:dyDescent="0.2">
      <c r="A198" s="416">
        <v>195</v>
      </c>
      <c r="B198" s="313">
        <v>7</v>
      </c>
      <c r="C198" s="313" t="s">
        <v>259</v>
      </c>
      <c r="D198" s="313">
        <v>3613</v>
      </c>
      <c r="E198" s="313" t="s">
        <v>215</v>
      </c>
      <c r="F198" s="320" t="s">
        <v>216</v>
      </c>
      <c r="G198" s="315">
        <v>360000</v>
      </c>
      <c r="H198" s="315">
        <v>330000</v>
      </c>
    </row>
    <row r="199" spans="1:8" ht="12.6" customHeight="1" x14ac:dyDescent="0.2">
      <c r="A199" s="416">
        <v>196</v>
      </c>
      <c r="B199" s="313">
        <v>7</v>
      </c>
      <c r="C199" s="313" t="s">
        <v>259</v>
      </c>
      <c r="D199" s="313">
        <v>3613</v>
      </c>
      <c r="E199" s="313" t="s">
        <v>261</v>
      </c>
      <c r="F199" s="320" t="s">
        <v>262</v>
      </c>
      <c r="G199" s="315">
        <v>9000</v>
      </c>
      <c r="H199" s="315">
        <v>4000</v>
      </c>
    </row>
    <row r="200" spans="1:8" ht="12.6" customHeight="1" x14ac:dyDescent="0.2">
      <c r="A200" s="416">
        <v>197</v>
      </c>
      <c r="B200" s="313">
        <v>7</v>
      </c>
      <c r="C200" s="313" t="s">
        <v>259</v>
      </c>
      <c r="D200" s="313">
        <v>3613</v>
      </c>
      <c r="E200" s="313" t="s">
        <v>263</v>
      </c>
      <c r="F200" s="320" t="s">
        <v>264</v>
      </c>
      <c r="G200" s="315">
        <v>9000</v>
      </c>
      <c r="H200" s="315">
        <v>4000</v>
      </c>
    </row>
    <row r="201" spans="1:8" ht="12.6" customHeight="1" x14ac:dyDescent="0.2">
      <c r="A201" s="416">
        <v>198</v>
      </c>
      <c r="B201" s="313">
        <v>7</v>
      </c>
      <c r="C201" s="313" t="s">
        <v>259</v>
      </c>
      <c r="D201" s="313">
        <v>3613</v>
      </c>
      <c r="E201" s="313" t="s">
        <v>222</v>
      </c>
      <c r="F201" s="320" t="s">
        <v>246</v>
      </c>
      <c r="G201" s="315">
        <v>9000</v>
      </c>
      <c r="H201" s="315">
        <v>9000</v>
      </c>
    </row>
    <row r="202" spans="1:8" ht="12.6" customHeight="1" x14ac:dyDescent="0.2">
      <c r="A202" s="416">
        <v>199</v>
      </c>
      <c r="B202" s="313">
        <v>7</v>
      </c>
      <c r="C202" s="313" t="s">
        <v>259</v>
      </c>
      <c r="D202" s="313">
        <v>3613</v>
      </c>
      <c r="E202" s="313" t="s">
        <v>265</v>
      </c>
      <c r="F202" s="320" t="s">
        <v>266</v>
      </c>
      <c r="G202" s="315">
        <v>100000</v>
      </c>
      <c r="H202" s="315">
        <v>50000</v>
      </c>
    </row>
    <row r="203" spans="1:8" ht="12.6" customHeight="1" x14ac:dyDescent="0.2">
      <c r="A203" s="416">
        <v>200</v>
      </c>
      <c r="B203" s="313">
        <v>7</v>
      </c>
      <c r="C203" s="331">
        <v>3000000001144</v>
      </c>
      <c r="D203" s="313">
        <v>3613</v>
      </c>
      <c r="E203" s="313" t="s">
        <v>78</v>
      </c>
      <c r="F203" s="320" t="s">
        <v>791</v>
      </c>
      <c r="G203" s="315">
        <v>95000</v>
      </c>
      <c r="H203" s="315">
        <v>95000</v>
      </c>
    </row>
    <row r="204" spans="1:8" ht="12.6" customHeight="1" x14ac:dyDescent="0.2">
      <c r="A204" s="416">
        <v>201</v>
      </c>
      <c r="B204" s="313">
        <v>7</v>
      </c>
      <c r="C204" s="331">
        <v>3000000000060</v>
      </c>
      <c r="D204" s="313">
        <v>3613</v>
      </c>
      <c r="E204" s="313">
        <v>5169</v>
      </c>
      <c r="F204" s="320" t="s">
        <v>652</v>
      </c>
      <c r="G204" s="315">
        <v>432000</v>
      </c>
      <c r="H204" s="315">
        <v>432000</v>
      </c>
    </row>
    <row r="205" spans="1:8" ht="12.6" customHeight="1" x14ac:dyDescent="0.2">
      <c r="A205" s="416">
        <v>202</v>
      </c>
      <c r="B205" s="313">
        <v>7</v>
      </c>
      <c r="C205" s="313" t="s">
        <v>259</v>
      </c>
      <c r="D205" s="313">
        <v>3613</v>
      </c>
      <c r="E205" s="313" t="s">
        <v>78</v>
      </c>
      <c r="F205" s="337" t="s">
        <v>792</v>
      </c>
      <c r="G205" s="315">
        <v>280000</v>
      </c>
      <c r="H205" s="315">
        <v>270000</v>
      </c>
    </row>
    <row r="206" spans="1:8" ht="12.6" customHeight="1" x14ac:dyDescent="0.2">
      <c r="A206" s="416">
        <v>203</v>
      </c>
      <c r="B206" s="313">
        <v>7</v>
      </c>
      <c r="C206" s="313" t="s">
        <v>259</v>
      </c>
      <c r="D206" s="313">
        <v>3613</v>
      </c>
      <c r="E206" s="313" t="s">
        <v>79</v>
      </c>
      <c r="F206" s="320" t="s">
        <v>218</v>
      </c>
      <c r="G206" s="315">
        <v>520000</v>
      </c>
      <c r="H206" s="315">
        <v>500000</v>
      </c>
    </row>
    <row r="207" spans="1:8" ht="12.6" customHeight="1" x14ac:dyDescent="0.2">
      <c r="A207" s="416">
        <v>204</v>
      </c>
      <c r="B207" s="313">
        <v>7</v>
      </c>
      <c r="C207" s="313" t="s">
        <v>259</v>
      </c>
      <c r="D207" s="313">
        <v>3613</v>
      </c>
      <c r="E207" s="313" t="s">
        <v>267</v>
      </c>
      <c r="F207" s="320" t="s">
        <v>268</v>
      </c>
      <c r="G207" s="315">
        <v>45000</v>
      </c>
      <c r="H207" s="315">
        <v>40000</v>
      </c>
    </row>
    <row r="208" spans="1:8" ht="12.6" customHeight="1" x14ac:dyDescent="0.2">
      <c r="A208" s="416">
        <v>205</v>
      </c>
      <c r="B208" s="313">
        <v>7</v>
      </c>
      <c r="C208" s="313" t="s">
        <v>259</v>
      </c>
      <c r="D208" s="313">
        <v>3613</v>
      </c>
      <c r="E208" s="313">
        <v>5164</v>
      </c>
      <c r="F208" s="320" t="s">
        <v>269</v>
      </c>
      <c r="G208" s="315">
        <v>60000</v>
      </c>
      <c r="H208" s="315">
        <v>62000</v>
      </c>
    </row>
    <row r="209" spans="1:8" ht="12.6" customHeight="1" x14ac:dyDescent="0.2">
      <c r="A209" s="416">
        <v>206</v>
      </c>
      <c r="B209" s="316">
        <v>7</v>
      </c>
      <c r="C209" s="316"/>
      <c r="D209" s="316">
        <v>3613</v>
      </c>
      <c r="E209" s="317" t="s">
        <v>270</v>
      </c>
      <c r="F209" s="317"/>
      <c r="G209" s="318">
        <f>SUM(G193:G208)</f>
        <v>2480000</v>
      </c>
      <c r="H209" s="318">
        <f>SUM(H193:H208)</f>
        <v>2307000</v>
      </c>
    </row>
    <row r="210" spans="1:8" ht="12.6" customHeight="1" x14ac:dyDescent="0.2">
      <c r="A210" s="416">
        <v>207</v>
      </c>
      <c r="B210" s="313">
        <v>7</v>
      </c>
      <c r="C210" s="313" t="s">
        <v>236</v>
      </c>
      <c r="D210" s="313">
        <v>3613</v>
      </c>
      <c r="E210" s="313">
        <v>5159</v>
      </c>
      <c r="F210" s="320" t="s">
        <v>243</v>
      </c>
      <c r="G210" s="315">
        <v>25000</v>
      </c>
      <c r="H210" s="315">
        <v>25000</v>
      </c>
    </row>
    <row r="211" spans="1:8" ht="12.6" customHeight="1" x14ac:dyDescent="0.2">
      <c r="A211" s="416">
        <v>208</v>
      </c>
      <c r="B211" s="313">
        <v>7</v>
      </c>
      <c r="C211" s="313" t="s">
        <v>236</v>
      </c>
      <c r="D211" s="313">
        <v>3613</v>
      </c>
      <c r="E211" s="313" t="s">
        <v>240</v>
      </c>
      <c r="F211" s="320" t="s">
        <v>271</v>
      </c>
      <c r="G211" s="315">
        <v>70000</v>
      </c>
      <c r="H211" s="315">
        <v>70000</v>
      </c>
    </row>
    <row r="212" spans="1:8" ht="12.6" customHeight="1" x14ac:dyDescent="0.2">
      <c r="A212" s="416">
        <v>209</v>
      </c>
      <c r="B212" s="313">
        <v>7</v>
      </c>
      <c r="C212" s="313" t="s">
        <v>236</v>
      </c>
      <c r="D212" s="313">
        <v>3613</v>
      </c>
      <c r="E212" s="313">
        <v>5154</v>
      </c>
      <c r="F212" s="320" t="s">
        <v>216</v>
      </c>
      <c r="G212" s="315">
        <v>35000</v>
      </c>
      <c r="H212" s="315">
        <v>35000</v>
      </c>
    </row>
    <row r="213" spans="1:8" ht="12.6" customHeight="1" x14ac:dyDescent="0.2">
      <c r="A213" s="416">
        <v>210</v>
      </c>
      <c r="B213" s="313">
        <v>7</v>
      </c>
      <c r="C213" s="313" t="s">
        <v>236</v>
      </c>
      <c r="D213" s="313">
        <v>3613</v>
      </c>
      <c r="E213" s="313">
        <v>5169</v>
      </c>
      <c r="F213" s="320" t="s">
        <v>272</v>
      </c>
      <c r="G213" s="315">
        <v>320000</v>
      </c>
      <c r="H213" s="315">
        <v>320000</v>
      </c>
    </row>
    <row r="214" spans="1:8" ht="12.6" customHeight="1" x14ac:dyDescent="0.2">
      <c r="A214" s="416">
        <v>211</v>
      </c>
      <c r="B214" s="313">
        <v>7</v>
      </c>
      <c r="C214" s="313" t="s">
        <v>236</v>
      </c>
      <c r="D214" s="313">
        <v>3613</v>
      </c>
      <c r="E214" s="313">
        <v>5199</v>
      </c>
      <c r="F214" s="320" t="s">
        <v>250</v>
      </c>
      <c r="G214" s="315">
        <v>230000</v>
      </c>
      <c r="H214" s="315">
        <v>230000</v>
      </c>
    </row>
    <row r="215" spans="1:8" ht="12.6" customHeight="1" x14ac:dyDescent="0.2">
      <c r="A215" s="416">
        <v>212</v>
      </c>
      <c r="B215" s="313">
        <v>7</v>
      </c>
      <c r="C215" s="313" t="s">
        <v>236</v>
      </c>
      <c r="D215" s="313">
        <v>3613</v>
      </c>
      <c r="E215" s="313" t="s">
        <v>79</v>
      </c>
      <c r="F215" s="320" t="s">
        <v>218</v>
      </c>
      <c r="G215" s="315">
        <v>520000</v>
      </c>
      <c r="H215" s="315">
        <v>430000</v>
      </c>
    </row>
    <row r="216" spans="1:8" ht="12.6" customHeight="1" x14ac:dyDescent="0.2">
      <c r="A216" s="416">
        <v>213</v>
      </c>
      <c r="B216" s="316">
        <v>7</v>
      </c>
      <c r="C216" s="316"/>
      <c r="D216" s="316">
        <v>3613</v>
      </c>
      <c r="E216" s="317" t="s">
        <v>273</v>
      </c>
      <c r="F216" s="317"/>
      <c r="G216" s="318">
        <f>SUM(G210:G215)</f>
        <v>1200000</v>
      </c>
      <c r="H216" s="318">
        <f>SUM(H210:H215)</f>
        <v>1110000</v>
      </c>
    </row>
    <row r="217" spans="1:8" ht="12.6" customHeight="1" x14ac:dyDescent="0.2">
      <c r="A217" s="416">
        <v>214</v>
      </c>
      <c r="B217" s="316">
        <v>7</v>
      </c>
      <c r="C217" s="316"/>
      <c r="D217" s="316">
        <v>3613</v>
      </c>
      <c r="E217" s="317" t="s">
        <v>274</v>
      </c>
      <c r="F217" s="317"/>
      <c r="G217" s="318">
        <f>G209+G216</f>
        <v>3680000</v>
      </c>
      <c r="H217" s="318">
        <f>H209+H216</f>
        <v>3417000</v>
      </c>
    </row>
    <row r="218" spans="1:8" ht="12.6" customHeight="1" x14ac:dyDescent="0.2">
      <c r="A218" s="416">
        <v>215</v>
      </c>
      <c r="B218" s="313">
        <v>7</v>
      </c>
      <c r="C218" s="331">
        <v>3000000000036</v>
      </c>
      <c r="D218" s="313">
        <v>3639</v>
      </c>
      <c r="E218" s="313" t="s">
        <v>275</v>
      </c>
      <c r="F218" s="320" t="s">
        <v>276</v>
      </c>
      <c r="G218" s="315">
        <v>38000</v>
      </c>
      <c r="H218" s="315">
        <v>25000</v>
      </c>
    </row>
    <row r="219" spans="1:8" ht="12.6" customHeight="1" x14ac:dyDescent="0.2">
      <c r="A219" s="416">
        <v>216</v>
      </c>
      <c r="B219" s="313">
        <v>7</v>
      </c>
      <c r="C219" s="331">
        <v>3000000000036</v>
      </c>
      <c r="D219" s="313">
        <v>3639</v>
      </c>
      <c r="E219" s="313" t="s">
        <v>222</v>
      </c>
      <c r="F219" s="320" t="s">
        <v>246</v>
      </c>
      <c r="G219" s="315">
        <v>38000</v>
      </c>
      <c r="H219" s="315">
        <v>25000</v>
      </c>
    </row>
    <row r="220" spans="1:8" ht="12.6" customHeight="1" x14ac:dyDescent="0.2">
      <c r="A220" s="416">
        <v>217</v>
      </c>
      <c r="B220" s="313">
        <v>7</v>
      </c>
      <c r="C220" s="331">
        <v>3000000000036</v>
      </c>
      <c r="D220" s="313">
        <v>3639</v>
      </c>
      <c r="E220" s="313" t="s">
        <v>78</v>
      </c>
      <c r="F220" s="320" t="s">
        <v>247</v>
      </c>
      <c r="G220" s="315">
        <v>38000</v>
      </c>
      <c r="H220" s="315">
        <v>25000</v>
      </c>
    </row>
    <row r="221" spans="1:8" ht="12.6" customHeight="1" x14ac:dyDescent="0.2">
      <c r="A221" s="416">
        <v>218</v>
      </c>
      <c r="B221" s="313">
        <v>7</v>
      </c>
      <c r="C221" s="331">
        <v>3000000000036</v>
      </c>
      <c r="D221" s="313">
        <v>3639</v>
      </c>
      <c r="E221" s="313" t="s">
        <v>251</v>
      </c>
      <c r="F221" s="320" t="s">
        <v>252</v>
      </c>
      <c r="G221" s="315">
        <v>29000</v>
      </c>
      <c r="H221" s="315">
        <v>25000</v>
      </c>
    </row>
    <row r="222" spans="1:8" ht="12.6" customHeight="1" x14ac:dyDescent="0.2">
      <c r="A222" s="416">
        <v>219</v>
      </c>
      <c r="B222" s="313">
        <v>7</v>
      </c>
      <c r="C222" s="331">
        <v>3000000000036</v>
      </c>
      <c r="D222" s="313">
        <v>3639</v>
      </c>
      <c r="E222" s="313">
        <v>6130</v>
      </c>
      <c r="F222" s="320" t="s">
        <v>277</v>
      </c>
      <c r="G222" s="315">
        <v>807000</v>
      </c>
      <c r="H222" s="315">
        <v>850000</v>
      </c>
    </row>
    <row r="223" spans="1:8" ht="12.6" customHeight="1" thickBot="1" x14ac:dyDescent="0.25">
      <c r="A223" s="416">
        <v>220</v>
      </c>
      <c r="B223" s="321">
        <v>7</v>
      </c>
      <c r="C223" s="321"/>
      <c r="D223" s="321">
        <v>3639</v>
      </c>
      <c r="E223" s="322" t="s">
        <v>20</v>
      </c>
      <c r="F223" s="322"/>
      <c r="G223" s="323">
        <f>SUM(G218:G222)</f>
        <v>950000</v>
      </c>
      <c r="H223" s="323">
        <f>SUM(H218:H222)</f>
        <v>950000</v>
      </c>
    </row>
    <row r="224" spans="1:8" ht="12.6" customHeight="1" thickBot="1" x14ac:dyDescent="0.25">
      <c r="A224" s="416">
        <v>221</v>
      </c>
      <c r="B224" s="190">
        <v>7</v>
      </c>
      <c r="C224" s="3"/>
      <c r="D224" s="3" t="s">
        <v>21</v>
      </c>
      <c r="E224" s="324"/>
      <c r="F224" s="3"/>
      <c r="G224" s="325">
        <f>SUM(G192+G223+G216+G209)</f>
        <v>12390000</v>
      </c>
      <c r="H224" s="418">
        <f>SUM(H192+H223+H216+H209)</f>
        <v>11530000</v>
      </c>
    </row>
    <row r="225" spans="1:8" ht="12.6" customHeight="1" x14ac:dyDescent="0.2">
      <c r="A225" s="416">
        <v>222</v>
      </c>
      <c r="B225" s="310">
        <v>8</v>
      </c>
      <c r="C225" s="310" t="s">
        <v>259</v>
      </c>
      <c r="D225" s="310">
        <v>2212</v>
      </c>
      <c r="E225" s="310" t="s">
        <v>215</v>
      </c>
      <c r="F225" s="326" t="s">
        <v>216</v>
      </c>
      <c r="G225" s="312">
        <v>200000</v>
      </c>
      <c r="H225" s="312">
        <v>195000</v>
      </c>
    </row>
    <row r="226" spans="1:8" ht="12.6" customHeight="1" x14ac:dyDescent="0.2">
      <c r="A226" s="416">
        <v>223</v>
      </c>
      <c r="B226" s="313">
        <v>8</v>
      </c>
      <c r="C226" s="313" t="s">
        <v>259</v>
      </c>
      <c r="D226" s="313">
        <v>2212</v>
      </c>
      <c r="E226" s="313" t="s">
        <v>278</v>
      </c>
      <c r="F226" s="320" t="s">
        <v>279</v>
      </c>
      <c r="G226" s="315">
        <v>4000</v>
      </c>
      <c r="H226" s="315">
        <v>4000</v>
      </c>
    </row>
    <row r="227" spans="1:8" ht="12.6" customHeight="1" x14ac:dyDescent="0.2">
      <c r="A227" s="416">
        <v>224</v>
      </c>
      <c r="B227" s="313">
        <v>8</v>
      </c>
      <c r="C227" s="313" t="s">
        <v>259</v>
      </c>
      <c r="D227" s="313">
        <v>2212</v>
      </c>
      <c r="E227" s="313" t="s">
        <v>222</v>
      </c>
      <c r="F227" s="320" t="s">
        <v>246</v>
      </c>
      <c r="G227" s="315">
        <v>95000</v>
      </c>
      <c r="H227" s="315">
        <v>90000</v>
      </c>
    </row>
    <row r="228" spans="1:8" ht="12.6" customHeight="1" x14ac:dyDescent="0.2">
      <c r="A228" s="416">
        <v>225</v>
      </c>
      <c r="B228" s="313">
        <v>8</v>
      </c>
      <c r="C228" s="313" t="s">
        <v>259</v>
      </c>
      <c r="D228" s="313">
        <v>2212</v>
      </c>
      <c r="E228" s="313" t="s">
        <v>79</v>
      </c>
      <c r="F228" s="320" t="s">
        <v>218</v>
      </c>
      <c r="G228" s="315">
        <v>450000</v>
      </c>
      <c r="H228" s="315">
        <v>450000</v>
      </c>
    </row>
    <row r="229" spans="1:8" ht="12.6" customHeight="1" x14ac:dyDescent="0.2">
      <c r="A229" s="416">
        <v>226</v>
      </c>
      <c r="B229" s="313">
        <v>8</v>
      </c>
      <c r="C229" s="313" t="s">
        <v>280</v>
      </c>
      <c r="D229" s="313">
        <v>2212</v>
      </c>
      <c r="E229" s="313" t="s">
        <v>79</v>
      </c>
      <c r="F229" s="320" t="s">
        <v>218</v>
      </c>
      <c r="G229" s="315">
        <v>8234000</v>
      </c>
      <c r="H229" s="315">
        <v>8017000</v>
      </c>
    </row>
    <row r="230" spans="1:8" ht="12.6" customHeight="1" x14ac:dyDescent="0.2">
      <c r="A230" s="416">
        <v>227</v>
      </c>
      <c r="B230" s="313">
        <v>8</v>
      </c>
      <c r="C230" s="313" t="s">
        <v>281</v>
      </c>
      <c r="D230" s="313">
        <v>2212</v>
      </c>
      <c r="E230" s="313" t="s">
        <v>79</v>
      </c>
      <c r="F230" s="320" t="s">
        <v>282</v>
      </c>
      <c r="G230" s="315">
        <v>637000</v>
      </c>
      <c r="H230" s="315">
        <v>637000</v>
      </c>
    </row>
    <row r="231" spans="1:8" ht="12.6" customHeight="1" x14ac:dyDescent="0.2">
      <c r="A231" s="416">
        <v>228</v>
      </c>
      <c r="B231" s="313">
        <v>8</v>
      </c>
      <c r="C231" s="313" t="s">
        <v>283</v>
      </c>
      <c r="D231" s="313">
        <v>2212</v>
      </c>
      <c r="E231" s="313" t="s">
        <v>79</v>
      </c>
      <c r="F231" s="320" t="s">
        <v>284</v>
      </c>
      <c r="G231" s="315">
        <v>232000</v>
      </c>
      <c r="H231" s="315">
        <v>200000</v>
      </c>
    </row>
    <row r="232" spans="1:8" ht="12.6" customHeight="1" x14ac:dyDescent="0.2">
      <c r="A232" s="416">
        <v>229</v>
      </c>
      <c r="B232" s="313">
        <v>8</v>
      </c>
      <c r="C232" s="313" t="s">
        <v>285</v>
      </c>
      <c r="D232" s="313">
        <v>2212</v>
      </c>
      <c r="E232" s="313" t="s">
        <v>78</v>
      </c>
      <c r="F232" s="320" t="s">
        <v>286</v>
      </c>
      <c r="G232" s="315">
        <v>1042000</v>
      </c>
      <c r="H232" s="315">
        <v>900000</v>
      </c>
    </row>
    <row r="233" spans="1:8" ht="12.6" customHeight="1" x14ac:dyDescent="0.2">
      <c r="A233" s="416">
        <v>230</v>
      </c>
      <c r="B233" s="313">
        <v>8</v>
      </c>
      <c r="C233" s="313" t="s">
        <v>287</v>
      </c>
      <c r="D233" s="313">
        <v>2212</v>
      </c>
      <c r="E233" s="313" t="s">
        <v>78</v>
      </c>
      <c r="F233" s="320" t="s">
        <v>288</v>
      </c>
      <c r="G233" s="315">
        <v>811000</v>
      </c>
      <c r="H233" s="315">
        <v>700000</v>
      </c>
    </row>
    <row r="234" spans="1:8" ht="12.6" customHeight="1" x14ac:dyDescent="0.2">
      <c r="A234" s="416">
        <v>231</v>
      </c>
      <c r="B234" s="316">
        <v>8</v>
      </c>
      <c r="C234" s="316"/>
      <c r="D234" s="316">
        <v>2212</v>
      </c>
      <c r="E234" s="317" t="s">
        <v>289</v>
      </c>
      <c r="F234" s="317"/>
      <c r="G234" s="318">
        <f>SUM(G225:G233)</f>
        <v>11705000</v>
      </c>
      <c r="H234" s="318">
        <f>SUM(H225:H233)</f>
        <v>11193000</v>
      </c>
    </row>
    <row r="235" spans="1:8" ht="12.6" customHeight="1" x14ac:dyDescent="0.2">
      <c r="A235" s="416">
        <v>232</v>
      </c>
      <c r="B235" s="313">
        <v>8</v>
      </c>
      <c r="C235" s="331">
        <v>3000000000045</v>
      </c>
      <c r="D235" s="313">
        <v>2219</v>
      </c>
      <c r="E235" s="313" t="s">
        <v>211</v>
      </c>
      <c r="F235" s="320" t="s">
        <v>212</v>
      </c>
      <c r="G235" s="315">
        <v>95000</v>
      </c>
      <c r="H235" s="315">
        <v>95000</v>
      </c>
    </row>
    <row r="236" spans="1:8" ht="12.6" customHeight="1" x14ac:dyDescent="0.2">
      <c r="A236" s="416">
        <v>233</v>
      </c>
      <c r="B236" s="313">
        <v>8</v>
      </c>
      <c r="C236" s="331">
        <v>3000000002045</v>
      </c>
      <c r="D236" s="313">
        <v>2219</v>
      </c>
      <c r="E236" s="313" t="s">
        <v>78</v>
      </c>
      <c r="F236" s="320" t="s">
        <v>290</v>
      </c>
      <c r="G236" s="315">
        <v>1328000</v>
      </c>
      <c r="H236" s="315">
        <v>1328000</v>
      </c>
    </row>
    <row r="237" spans="1:8" ht="12.6" customHeight="1" x14ac:dyDescent="0.2">
      <c r="A237" s="416">
        <v>234</v>
      </c>
      <c r="B237" s="316">
        <v>8</v>
      </c>
      <c r="C237" s="316"/>
      <c r="D237" s="316">
        <v>2219</v>
      </c>
      <c r="E237" s="317" t="s">
        <v>291</v>
      </c>
      <c r="F237" s="317"/>
      <c r="G237" s="318">
        <f>SUM(G235:G236)</f>
        <v>1423000</v>
      </c>
      <c r="H237" s="318">
        <f>SUM(H235:H236)</f>
        <v>1423000</v>
      </c>
    </row>
    <row r="238" spans="1:8" ht="12.6" customHeight="1" x14ac:dyDescent="0.2">
      <c r="A238" s="416">
        <v>235</v>
      </c>
      <c r="B238" s="313">
        <v>8</v>
      </c>
      <c r="C238" s="313" t="s">
        <v>259</v>
      </c>
      <c r="D238" s="313">
        <v>2219</v>
      </c>
      <c r="E238" s="313" t="s">
        <v>222</v>
      </c>
      <c r="F238" s="320" t="s">
        <v>246</v>
      </c>
      <c r="G238" s="315">
        <v>95000</v>
      </c>
      <c r="H238" s="315">
        <v>90000</v>
      </c>
    </row>
    <row r="239" spans="1:8" ht="12.6" customHeight="1" x14ac:dyDescent="0.2">
      <c r="A239" s="416">
        <v>236</v>
      </c>
      <c r="B239" s="313">
        <v>8</v>
      </c>
      <c r="C239" s="313" t="s">
        <v>259</v>
      </c>
      <c r="D239" s="313">
        <v>2219</v>
      </c>
      <c r="E239" s="313" t="s">
        <v>79</v>
      </c>
      <c r="F239" s="320" t="s">
        <v>292</v>
      </c>
      <c r="G239" s="315">
        <v>285000</v>
      </c>
      <c r="H239" s="315">
        <v>200000</v>
      </c>
    </row>
    <row r="240" spans="1:8" ht="12.6" customHeight="1" x14ac:dyDescent="0.2">
      <c r="A240" s="416">
        <v>237</v>
      </c>
      <c r="B240" s="313">
        <v>8</v>
      </c>
      <c r="C240" s="313" t="s">
        <v>293</v>
      </c>
      <c r="D240" s="313">
        <v>2219</v>
      </c>
      <c r="E240" s="313" t="s">
        <v>79</v>
      </c>
      <c r="F240" s="320" t="s">
        <v>218</v>
      </c>
      <c r="G240" s="315">
        <v>5101000</v>
      </c>
      <c r="H240" s="315">
        <v>5000000</v>
      </c>
    </row>
    <row r="241" spans="1:8" ht="12.6" customHeight="1" x14ac:dyDescent="0.2">
      <c r="A241" s="416">
        <v>238</v>
      </c>
      <c r="B241" s="313">
        <v>8</v>
      </c>
      <c r="C241" s="313" t="s">
        <v>294</v>
      </c>
      <c r="D241" s="313">
        <v>2219</v>
      </c>
      <c r="E241" s="313" t="s">
        <v>79</v>
      </c>
      <c r="F241" s="320" t="s">
        <v>292</v>
      </c>
      <c r="G241" s="315">
        <v>637000</v>
      </c>
      <c r="H241" s="315">
        <v>590000</v>
      </c>
    </row>
    <row r="242" spans="1:8" ht="12.6" customHeight="1" x14ac:dyDescent="0.2">
      <c r="A242" s="416">
        <v>239</v>
      </c>
      <c r="B242" s="313">
        <v>8</v>
      </c>
      <c r="C242" s="313" t="s">
        <v>295</v>
      </c>
      <c r="D242" s="313">
        <v>2219</v>
      </c>
      <c r="E242" s="313" t="s">
        <v>79</v>
      </c>
      <c r="F242" s="320" t="s">
        <v>296</v>
      </c>
      <c r="G242" s="315">
        <v>1250000</v>
      </c>
      <c r="H242" s="315">
        <v>1000000</v>
      </c>
    </row>
    <row r="243" spans="1:8" ht="12.6" customHeight="1" x14ac:dyDescent="0.2">
      <c r="A243" s="416">
        <v>240</v>
      </c>
      <c r="B243" s="313">
        <v>8</v>
      </c>
      <c r="C243" s="313" t="s">
        <v>297</v>
      </c>
      <c r="D243" s="313">
        <v>2219</v>
      </c>
      <c r="E243" s="313" t="s">
        <v>79</v>
      </c>
      <c r="F243" s="320" t="s">
        <v>298</v>
      </c>
      <c r="G243" s="315">
        <v>139000</v>
      </c>
      <c r="H243" s="315">
        <v>139000</v>
      </c>
    </row>
    <row r="244" spans="1:8" ht="12.6" customHeight="1" thickBot="1" x14ac:dyDescent="0.25">
      <c r="A244" s="416">
        <v>241</v>
      </c>
      <c r="B244" s="321">
        <v>8</v>
      </c>
      <c r="C244" s="321"/>
      <c r="D244" s="321">
        <v>2219</v>
      </c>
      <c r="E244" s="322" t="s">
        <v>668</v>
      </c>
      <c r="F244" s="322"/>
      <c r="G244" s="323">
        <f>SUM(G238:G243)</f>
        <v>7507000</v>
      </c>
      <c r="H244" s="323">
        <f>SUM(H238:H243)</f>
        <v>7019000</v>
      </c>
    </row>
    <row r="245" spans="1:8" ht="12.6" customHeight="1" thickBot="1" x14ac:dyDescent="0.25">
      <c r="A245" s="416">
        <v>242</v>
      </c>
      <c r="B245" s="190">
        <v>8</v>
      </c>
      <c r="C245" s="324"/>
      <c r="D245" s="3" t="s">
        <v>22</v>
      </c>
      <c r="E245" s="324"/>
      <c r="F245" s="3"/>
      <c r="G245" s="325">
        <f>SUM(G244+G237+G234)</f>
        <v>20635000</v>
      </c>
      <c r="H245" s="418">
        <f>SUM(H244+H237+H234)</f>
        <v>19635000</v>
      </c>
    </row>
    <row r="246" spans="1:8" ht="12.6" customHeight="1" x14ac:dyDescent="0.2">
      <c r="A246" s="416">
        <v>243</v>
      </c>
      <c r="B246" s="310">
        <v>9</v>
      </c>
      <c r="C246" s="310" t="s">
        <v>259</v>
      </c>
      <c r="D246" s="310">
        <v>2223</v>
      </c>
      <c r="E246" s="310" t="s">
        <v>76</v>
      </c>
      <c r="F246" s="326" t="s">
        <v>237</v>
      </c>
      <c r="G246" s="312">
        <v>95000</v>
      </c>
      <c r="H246" s="312">
        <v>95000</v>
      </c>
    </row>
    <row r="247" spans="1:8" ht="12.6" customHeight="1" x14ac:dyDescent="0.2">
      <c r="A247" s="416">
        <v>244</v>
      </c>
      <c r="B247" s="316">
        <v>9</v>
      </c>
      <c r="C247" s="316"/>
      <c r="D247" s="316">
        <v>2223</v>
      </c>
      <c r="E247" s="317" t="s">
        <v>299</v>
      </c>
      <c r="F247" s="317"/>
      <c r="G247" s="318">
        <f>SUM(G246)</f>
        <v>95000</v>
      </c>
      <c r="H247" s="318">
        <v>95000</v>
      </c>
    </row>
    <row r="248" spans="1:8" ht="12.6" customHeight="1" x14ac:dyDescent="0.2">
      <c r="A248" s="416">
        <v>245</v>
      </c>
      <c r="B248" s="313">
        <v>9</v>
      </c>
      <c r="C248" s="313" t="s">
        <v>259</v>
      </c>
      <c r="D248" s="313">
        <v>2292</v>
      </c>
      <c r="E248" s="313" t="s">
        <v>222</v>
      </c>
      <c r="F248" s="320" t="s">
        <v>246</v>
      </c>
      <c r="G248" s="315">
        <v>95000</v>
      </c>
      <c r="H248" s="315">
        <v>95000</v>
      </c>
    </row>
    <row r="249" spans="1:8" s="341" customFormat="1" ht="12.6" customHeight="1" x14ac:dyDescent="0.2">
      <c r="A249" s="416">
        <v>246</v>
      </c>
      <c r="B249" s="338">
        <v>9</v>
      </c>
      <c r="C249" s="338" t="s">
        <v>259</v>
      </c>
      <c r="D249" s="338">
        <v>2292</v>
      </c>
      <c r="E249" s="338" t="s">
        <v>300</v>
      </c>
      <c r="F249" s="339" t="s">
        <v>657</v>
      </c>
      <c r="G249" s="340">
        <v>11480000</v>
      </c>
      <c r="H249" s="340">
        <v>11280000</v>
      </c>
    </row>
    <row r="250" spans="1:8" ht="12.6" customHeight="1" x14ac:dyDescent="0.2">
      <c r="A250" s="416">
        <v>247</v>
      </c>
      <c r="B250" s="313">
        <v>9</v>
      </c>
      <c r="C250" s="331">
        <v>3000000000000</v>
      </c>
      <c r="D250" s="313">
        <v>2292</v>
      </c>
      <c r="E250" s="313">
        <v>5193</v>
      </c>
      <c r="F250" s="320" t="s">
        <v>658</v>
      </c>
      <c r="G250" s="342">
        <v>2500000</v>
      </c>
      <c r="H250" s="342">
        <v>2500000</v>
      </c>
    </row>
    <row r="251" spans="1:8" s="341" customFormat="1" ht="12.6" customHeight="1" x14ac:dyDescent="0.2">
      <c r="A251" s="416">
        <v>248</v>
      </c>
      <c r="B251" s="338">
        <v>9</v>
      </c>
      <c r="C251" s="338" t="s">
        <v>259</v>
      </c>
      <c r="D251" s="338">
        <v>2292</v>
      </c>
      <c r="E251" s="338" t="s">
        <v>300</v>
      </c>
      <c r="F251" s="339" t="s">
        <v>659</v>
      </c>
      <c r="G251" s="343">
        <v>2710000</v>
      </c>
      <c r="H251" s="343">
        <v>2710000</v>
      </c>
    </row>
    <row r="252" spans="1:8" ht="12.6" customHeight="1" thickBot="1" x14ac:dyDescent="0.25">
      <c r="A252" s="416">
        <v>249</v>
      </c>
      <c r="B252" s="321">
        <v>9</v>
      </c>
      <c r="C252" s="321"/>
      <c r="D252" s="321">
        <v>2292</v>
      </c>
      <c r="E252" s="322" t="s">
        <v>301</v>
      </c>
      <c r="F252" s="322"/>
      <c r="G252" s="323">
        <f>SUM(G248:G251)</f>
        <v>16785000</v>
      </c>
      <c r="H252" s="323">
        <f>SUM(H248:H251)</f>
        <v>16585000</v>
      </c>
    </row>
    <row r="253" spans="1:8" ht="12.6" customHeight="1" thickBot="1" x14ac:dyDescent="0.25">
      <c r="A253" s="416">
        <v>250</v>
      </c>
      <c r="B253" s="190">
        <v>9</v>
      </c>
      <c r="C253" s="324"/>
      <c r="D253" s="3" t="s">
        <v>23</v>
      </c>
      <c r="E253" s="324"/>
      <c r="F253" s="3"/>
      <c r="G253" s="325">
        <f>SUM(G252+G247)</f>
        <v>16880000</v>
      </c>
      <c r="H253" s="418">
        <f>SUM(H252+H247)</f>
        <v>16680000</v>
      </c>
    </row>
    <row r="254" spans="1:8" ht="12.6" customHeight="1" x14ac:dyDescent="0.2">
      <c r="A254" s="416">
        <v>251</v>
      </c>
      <c r="B254" s="310">
        <v>10</v>
      </c>
      <c r="C254" s="334">
        <v>6000000003400</v>
      </c>
      <c r="D254" s="310">
        <v>2141</v>
      </c>
      <c r="E254" s="310" t="s">
        <v>92</v>
      </c>
      <c r="F254" s="326" t="s">
        <v>302</v>
      </c>
      <c r="G254" s="312">
        <v>15000</v>
      </c>
      <c r="H254" s="312">
        <v>15000</v>
      </c>
    </row>
    <row r="255" spans="1:8" ht="12.6" customHeight="1" x14ac:dyDescent="0.2">
      <c r="A255" s="416">
        <v>252</v>
      </c>
      <c r="B255" s="313">
        <v>10</v>
      </c>
      <c r="C255" s="313" t="s">
        <v>303</v>
      </c>
      <c r="D255" s="313">
        <v>2141</v>
      </c>
      <c r="E255" s="313" t="s">
        <v>87</v>
      </c>
      <c r="F255" s="320" t="s">
        <v>304</v>
      </c>
      <c r="G255" s="315">
        <v>75000</v>
      </c>
      <c r="H255" s="315">
        <v>75000</v>
      </c>
    </row>
    <row r="256" spans="1:8" ht="12.6" customHeight="1" x14ac:dyDescent="0.2">
      <c r="A256" s="416">
        <v>253</v>
      </c>
      <c r="B256" s="313">
        <v>10</v>
      </c>
      <c r="C256" s="313" t="s">
        <v>303</v>
      </c>
      <c r="D256" s="313">
        <v>2141</v>
      </c>
      <c r="E256" s="313" t="s">
        <v>76</v>
      </c>
      <c r="F256" s="320" t="s">
        <v>237</v>
      </c>
      <c r="G256" s="315">
        <v>15000</v>
      </c>
      <c r="H256" s="315">
        <v>15000</v>
      </c>
    </row>
    <row r="257" spans="1:8" ht="12.6" customHeight="1" x14ac:dyDescent="0.2">
      <c r="A257" s="416">
        <v>254</v>
      </c>
      <c r="B257" s="313">
        <v>10</v>
      </c>
      <c r="C257" s="313" t="s">
        <v>305</v>
      </c>
      <c r="D257" s="313">
        <v>2141</v>
      </c>
      <c r="E257" s="313" t="s">
        <v>78</v>
      </c>
      <c r="F257" s="320" t="s">
        <v>247</v>
      </c>
      <c r="G257" s="315">
        <v>22000</v>
      </c>
      <c r="H257" s="315">
        <v>20000</v>
      </c>
    </row>
    <row r="258" spans="1:8" ht="12.6" customHeight="1" x14ac:dyDescent="0.2">
      <c r="A258" s="416">
        <v>255</v>
      </c>
      <c r="B258" s="313">
        <v>10</v>
      </c>
      <c r="C258" s="313" t="s">
        <v>303</v>
      </c>
      <c r="D258" s="313">
        <v>2141</v>
      </c>
      <c r="E258" s="313" t="s">
        <v>78</v>
      </c>
      <c r="F258" s="320" t="s">
        <v>247</v>
      </c>
      <c r="G258" s="315">
        <v>26000</v>
      </c>
      <c r="H258" s="315">
        <v>25000</v>
      </c>
    </row>
    <row r="259" spans="1:8" ht="12.6" customHeight="1" x14ac:dyDescent="0.2">
      <c r="A259" s="416">
        <v>256</v>
      </c>
      <c r="B259" s="316">
        <v>10</v>
      </c>
      <c r="C259" s="316"/>
      <c r="D259" s="313">
        <v>2141</v>
      </c>
      <c r="E259" s="317" t="s">
        <v>306</v>
      </c>
      <c r="F259" s="317"/>
      <c r="G259" s="318">
        <f>SUM(G254:G258)</f>
        <v>153000</v>
      </c>
      <c r="H259" s="318">
        <f>SUM(H254:H258)</f>
        <v>150000</v>
      </c>
    </row>
    <row r="260" spans="1:8" ht="12.6" customHeight="1" x14ac:dyDescent="0.2">
      <c r="A260" s="416">
        <v>257</v>
      </c>
      <c r="B260" s="313">
        <v>10</v>
      </c>
      <c r="C260" s="313" t="s">
        <v>307</v>
      </c>
      <c r="D260" s="329" t="s">
        <v>308</v>
      </c>
      <c r="E260" s="313" t="s">
        <v>78</v>
      </c>
      <c r="F260" s="320" t="s">
        <v>309</v>
      </c>
      <c r="G260" s="315">
        <v>200000</v>
      </c>
      <c r="H260" s="315">
        <v>200000</v>
      </c>
    </row>
    <row r="261" spans="1:8" ht="12.6" customHeight="1" x14ac:dyDescent="0.2">
      <c r="A261" s="416">
        <v>258</v>
      </c>
      <c r="B261" s="316">
        <v>10</v>
      </c>
      <c r="C261" s="316"/>
      <c r="D261" s="328" t="s">
        <v>308</v>
      </c>
      <c r="E261" s="317" t="s">
        <v>310</v>
      </c>
      <c r="F261" s="317"/>
      <c r="G261" s="318">
        <f>SUM(G260)</f>
        <v>200000</v>
      </c>
      <c r="H261" s="318">
        <f>SUM(H260)</f>
        <v>200000</v>
      </c>
    </row>
    <row r="262" spans="1:8" ht="12.6" customHeight="1" x14ac:dyDescent="0.2">
      <c r="A262" s="416">
        <v>259</v>
      </c>
      <c r="B262" s="313">
        <v>10</v>
      </c>
      <c r="C262" s="331">
        <v>3000000003400</v>
      </c>
      <c r="D262" s="313">
        <v>3631</v>
      </c>
      <c r="E262" s="313" t="s">
        <v>180</v>
      </c>
      <c r="F262" s="314" t="s">
        <v>311</v>
      </c>
      <c r="G262" s="315">
        <v>9071000</v>
      </c>
      <c r="H262" s="315">
        <v>8921000</v>
      </c>
    </row>
    <row r="263" spans="1:8" ht="12.6" customHeight="1" x14ac:dyDescent="0.2">
      <c r="A263" s="416">
        <v>260</v>
      </c>
      <c r="B263" s="316">
        <v>10</v>
      </c>
      <c r="C263" s="316"/>
      <c r="D263" s="316">
        <v>3631</v>
      </c>
      <c r="E263" s="317" t="s">
        <v>312</v>
      </c>
      <c r="F263" s="317"/>
      <c r="G263" s="318">
        <f>SUM(G262)</f>
        <v>9071000</v>
      </c>
      <c r="H263" s="318">
        <f>SUM(H262)</f>
        <v>8921000</v>
      </c>
    </row>
    <row r="264" spans="1:8" ht="12.6" customHeight="1" x14ac:dyDescent="0.2">
      <c r="A264" s="416">
        <v>261</v>
      </c>
      <c r="B264" s="313">
        <v>10</v>
      </c>
      <c r="C264" s="313" t="s">
        <v>313</v>
      </c>
      <c r="D264" s="313">
        <v>3632</v>
      </c>
      <c r="E264" s="313" t="s">
        <v>78</v>
      </c>
      <c r="F264" s="320" t="s">
        <v>314</v>
      </c>
      <c r="G264" s="315">
        <v>432000</v>
      </c>
      <c r="H264" s="315">
        <v>432000</v>
      </c>
    </row>
    <row r="265" spans="1:8" ht="12.6" customHeight="1" x14ac:dyDescent="0.2">
      <c r="A265" s="416">
        <v>262</v>
      </c>
      <c r="B265" s="313">
        <v>10</v>
      </c>
      <c r="C265" s="313" t="s">
        <v>313</v>
      </c>
      <c r="D265" s="313">
        <v>3632</v>
      </c>
      <c r="E265" s="313" t="s">
        <v>79</v>
      </c>
      <c r="F265" s="320" t="s">
        <v>315</v>
      </c>
      <c r="G265" s="315">
        <v>1426000</v>
      </c>
      <c r="H265" s="315">
        <v>1426000</v>
      </c>
    </row>
    <row r="266" spans="1:8" ht="12.6" customHeight="1" x14ac:dyDescent="0.2">
      <c r="A266" s="416">
        <v>263</v>
      </c>
      <c r="B266" s="313">
        <v>10</v>
      </c>
      <c r="C266" s="313" t="s">
        <v>316</v>
      </c>
      <c r="D266" s="313">
        <v>3632</v>
      </c>
      <c r="E266" s="313" t="s">
        <v>317</v>
      </c>
      <c r="F266" s="320" t="s">
        <v>318</v>
      </c>
      <c r="G266" s="315">
        <v>116000</v>
      </c>
      <c r="H266" s="315">
        <v>116000</v>
      </c>
    </row>
    <row r="267" spans="1:8" ht="12.6" customHeight="1" x14ac:dyDescent="0.2">
      <c r="A267" s="416">
        <v>264</v>
      </c>
      <c r="B267" s="313">
        <v>10</v>
      </c>
      <c r="C267" s="313" t="s">
        <v>319</v>
      </c>
      <c r="D267" s="313">
        <v>3632</v>
      </c>
      <c r="E267" s="313" t="s">
        <v>79</v>
      </c>
      <c r="F267" s="320" t="s">
        <v>320</v>
      </c>
      <c r="G267" s="315">
        <v>116000</v>
      </c>
      <c r="H267" s="315">
        <v>116000</v>
      </c>
    </row>
    <row r="268" spans="1:8" ht="12.6" customHeight="1" x14ac:dyDescent="0.2">
      <c r="A268" s="416">
        <v>265</v>
      </c>
      <c r="B268" s="313">
        <v>10</v>
      </c>
      <c r="C268" s="313" t="s">
        <v>321</v>
      </c>
      <c r="D268" s="313">
        <v>3632</v>
      </c>
      <c r="E268" s="313" t="s">
        <v>79</v>
      </c>
      <c r="F268" s="320" t="s">
        <v>322</v>
      </c>
      <c r="G268" s="315">
        <v>208000</v>
      </c>
      <c r="H268" s="315">
        <v>208000</v>
      </c>
    </row>
    <row r="269" spans="1:8" ht="12.6" customHeight="1" x14ac:dyDescent="0.2">
      <c r="A269" s="416">
        <v>266</v>
      </c>
      <c r="B269" s="313">
        <v>10</v>
      </c>
      <c r="C269" s="313" t="s">
        <v>259</v>
      </c>
      <c r="D269" s="313">
        <v>3632</v>
      </c>
      <c r="E269" s="313" t="s">
        <v>211</v>
      </c>
      <c r="F269" s="320" t="s">
        <v>212</v>
      </c>
      <c r="G269" s="315">
        <v>20000</v>
      </c>
      <c r="H269" s="315">
        <v>20000</v>
      </c>
    </row>
    <row r="270" spans="1:8" ht="12.6" customHeight="1" x14ac:dyDescent="0.2">
      <c r="A270" s="416">
        <v>267</v>
      </c>
      <c r="B270" s="313">
        <v>10</v>
      </c>
      <c r="C270" s="331">
        <v>3000000002011</v>
      </c>
      <c r="D270" s="313">
        <v>3632</v>
      </c>
      <c r="E270" s="313">
        <v>5169</v>
      </c>
      <c r="F270" s="320" t="s">
        <v>323</v>
      </c>
      <c r="G270" s="315">
        <v>428000</v>
      </c>
      <c r="H270" s="315">
        <v>228000</v>
      </c>
    </row>
    <row r="271" spans="1:8" ht="12.6" customHeight="1" x14ac:dyDescent="0.2">
      <c r="A271" s="416">
        <v>268</v>
      </c>
      <c r="B271" s="313">
        <v>10</v>
      </c>
      <c r="C271" s="313" t="s">
        <v>259</v>
      </c>
      <c r="D271" s="313">
        <v>3632</v>
      </c>
      <c r="E271" s="313">
        <v>5169</v>
      </c>
      <c r="F271" s="320" t="s">
        <v>324</v>
      </c>
      <c r="G271" s="315">
        <v>50000</v>
      </c>
      <c r="H271" s="315">
        <v>25000</v>
      </c>
    </row>
    <row r="272" spans="1:8" ht="12.6" customHeight="1" x14ac:dyDescent="0.2">
      <c r="A272" s="416">
        <v>269</v>
      </c>
      <c r="B272" s="313">
        <v>10</v>
      </c>
      <c r="C272" s="313" t="s">
        <v>285</v>
      </c>
      <c r="D272" s="313">
        <v>3632</v>
      </c>
      <c r="E272" s="313" t="s">
        <v>78</v>
      </c>
      <c r="F272" s="320" t="s">
        <v>325</v>
      </c>
      <c r="G272" s="315">
        <v>348000</v>
      </c>
      <c r="H272" s="315">
        <v>348000</v>
      </c>
    </row>
    <row r="273" spans="1:8" ht="12.6" customHeight="1" x14ac:dyDescent="0.2">
      <c r="A273" s="416">
        <v>270</v>
      </c>
      <c r="B273" s="316">
        <v>10</v>
      </c>
      <c r="C273" s="316"/>
      <c r="D273" s="316">
        <v>3632</v>
      </c>
      <c r="E273" s="317" t="s">
        <v>25</v>
      </c>
      <c r="F273" s="317"/>
      <c r="G273" s="318">
        <f>SUM(G264:G272)</f>
        <v>3144000</v>
      </c>
      <c r="H273" s="318">
        <f>SUM(H264:H272)</f>
        <v>2919000</v>
      </c>
    </row>
    <row r="274" spans="1:8" ht="12.6" customHeight="1" x14ac:dyDescent="0.2">
      <c r="A274" s="416">
        <v>271</v>
      </c>
      <c r="B274" s="313">
        <v>10</v>
      </c>
      <c r="C274" s="329" t="s">
        <v>745</v>
      </c>
      <c r="D274" s="313">
        <v>3635</v>
      </c>
      <c r="E274" s="313" t="s">
        <v>78</v>
      </c>
      <c r="F274" s="320" t="s">
        <v>327</v>
      </c>
      <c r="G274" s="315">
        <v>20000</v>
      </c>
      <c r="H274" s="315">
        <v>20000</v>
      </c>
    </row>
    <row r="275" spans="1:8" ht="12.6" customHeight="1" x14ac:dyDescent="0.2">
      <c r="A275" s="416">
        <v>272</v>
      </c>
      <c r="B275" s="313">
        <v>10</v>
      </c>
      <c r="C275" s="329" t="s">
        <v>326</v>
      </c>
      <c r="D275" s="313">
        <v>3635</v>
      </c>
      <c r="E275" s="26">
        <v>5169</v>
      </c>
      <c r="F275" s="320" t="s">
        <v>328</v>
      </c>
      <c r="G275" s="315">
        <v>606000</v>
      </c>
      <c r="H275" s="315">
        <v>450000</v>
      </c>
    </row>
    <row r="276" spans="1:8" ht="12.6" customHeight="1" x14ac:dyDescent="0.2">
      <c r="A276" s="416">
        <v>273</v>
      </c>
      <c r="B276" s="313">
        <v>10</v>
      </c>
      <c r="C276" s="313"/>
      <c r="D276" s="316">
        <v>3635</v>
      </c>
      <c r="E276" s="317" t="s">
        <v>329</v>
      </c>
      <c r="F276" s="317"/>
      <c r="G276" s="318">
        <f>SUM(G274:G275)</f>
        <v>626000</v>
      </c>
      <c r="H276" s="318">
        <f>SUM(H274:H275)</f>
        <v>470000</v>
      </c>
    </row>
    <row r="277" spans="1:8" ht="12.6" customHeight="1" x14ac:dyDescent="0.2">
      <c r="A277" s="416">
        <v>274</v>
      </c>
      <c r="B277" s="313">
        <v>10</v>
      </c>
      <c r="C277" s="329" t="s">
        <v>326</v>
      </c>
      <c r="D277" s="313">
        <v>3636</v>
      </c>
      <c r="E277" s="313">
        <v>5166</v>
      </c>
      <c r="F277" s="344" t="s">
        <v>793</v>
      </c>
      <c r="G277" s="315">
        <v>350000</v>
      </c>
      <c r="H277" s="315">
        <v>350000</v>
      </c>
    </row>
    <row r="278" spans="1:8" ht="12.6" customHeight="1" x14ac:dyDescent="0.2">
      <c r="A278" s="416">
        <v>275</v>
      </c>
      <c r="B278" s="313">
        <v>10</v>
      </c>
      <c r="C278" s="331">
        <v>1100000000000</v>
      </c>
      <c r="D278" s="313">
        <v>3636</v>
      </c>
      <c r="E278" s="313" t="s">
        <v>78</v>
      </c>
      <c r="F278" s="320" t="s">
        <v>332</v>
      </c>
      <c r="G278" s="315">
        <v>475000</v>
      </c>
      <c r="H278" s="315">
        <v>475000</v>
      </c>
    </row>
    <row r="279" spans="1:8" ht="12.6" customHeight="1" x14ac:dyDescent="0.2">
      <c r="A279" s="416">
        <v>276</v>
      </c>
      <c r="B279" s="313">
        <v>10</v>
      </c>
      <c r="C279" s="313"/>
      <c r="D279" s="316">
        <v>3636</v>
      </c>
      <c r="E279" s="317" t="s">
        <v>640</v>
      </c>
      <c r="F279" s="317"/>
      <c r="G279" s="318">
        <f>SUM(G277:G278)</f>
        <v>825000</v>
      </c>
      <c r="H279" s="318">
        <f>SUM(H277:H278)</f>
        <v>825000</v>
      </c>
    </row>
    <row r="280" spans="1:8" ht="12.6" customHeight="1" x14ac:dyDescent="0.2">
      <c r="A280" s="416">
        <v>277</v>
      </c>
      <c r="B280" s="313">
        <v>10</v>
      </c>
      <c r="C280" s="329" t="s">
        <v>641</v>
      </c>
      <c r="D280" s="313">
        <v>3349</v>
      </c>
      <c r="E280" s="313">
        <v>5168</v>
      </c>
      <c r="F280" s="320" t="s">
        <v>794</v>
      </c>
      <c r="G280" s="315">
        <v>52000</v>
      </c>
      <c r="H280" s="315">
        <v>101000</v>
      </c>
    </row>
    <row r="281" spans="1:8" ht="12.6" customHeight="1" x14ac:dyDescent="0.2">
      <c r="A281" s="416">
        <v>278</v>
      </c>
      <c r="B281" s="313">
        <v>10</v>
      </c>
      <c r="C281" s="329" t="s">
        <v>641</v>
      </c>
      <c r="D281" s="313">
        <v>3636</v>
      </c>
      <c r="E281" s="313">
        <v>5169</v>
      </c>
      <c r="F281" s="344" t="s">
        <v>330</v>
      </c>
      <c r="G281" s="315">
        <v>400000</v>
      </c>
      <c r="H281" s="315">
        <v>400000</v>
      </c>
    </row>
    <row r="282" spans="1:8" ht="12.6" customHeight="1" x14ac:dyDescent="0.2">
      <c r="A282" s="416">
        <v>279</v>
      </c>
      <c r="B282" s="313">
        <v>10</v>
      </c>
      <c r="C282" s="329" t="s">
        <v>641</v>
      </c>
      <c r="D282" s="313">
        <v>3636</v>
      </c>
      <c r="E282" s="313">
        <v>5321</v>
      </c>
      <c r="F282" s="320" t="s">
        <v>331</v>
      </c>
      <c r="G282" s="315">
        <v>58000</v>
      </c>
      <c r="H282" s="315">
        <v>55000</v>
      </c>
    </row>
    <row r="283" spans="1:8" ht="12.6" customHeight="1" x14ac:dyDescent="0.2">
      <c r="A283" s="416">
        <v>280</v>
      </c>
      <c r="B283" s="313">
        <v>10</v>
      </c>
      <c r="C283" s="329" t="s">
        <v>641</v>
      </c>
      <c r="D283" s="313">
        <v>3636</v>
      </c>
      <c r="E283" s="313">
        <v>5166</v>
      </c>
      <c r="F283" s="320" t="s">
        <v>656</v>
      </c>
      <c r="G283" s="315">
        <v>300000</v>
      </c>
      <c r="H283" s="315">
        <v>100000</v>
      </c>
    </row>
    <row r="284" spans="1:8" ht="12.6" customHeight="1" x14ac:dyDescent="0.2">
      <c r="A284" s="416">
        <v>281</v>
      </c>
      <c r="B284" s="313"/>
      <c r="C284" s="313"/>
      <c r="D284" s="316"/>
      <c r="E284" s="317" t="s">
        <v>669</v>
      </c>
      <c r="F284" s="317"/>
      <c r="G284" s="318">
        <f>SUM(G280:G283)</f>
        <v>810000</v>
      </c>
      <c r="H284" s="318">
        <f>SUM(H280:H283)</f>
        <v>656000</v>
      </c>
    </row>
    <row r="285" spans="1:8" ht="12.6" customHeight="1" x14ac:dyDescent="0.2">
      <c r="A285" s="416">
        <v>282</v>
      </c>
      <c r="B285" s="313">
        <v>10</v>
      </c>
      <c r="C285" s="313" t="s">
        <v>333</v>
      </c>
      <c r="D285" s="313">
        <v>3639</v>
      </c>
      <c r="E285" s="313">
        <v>5021</v>
      </c>
      <c r="F285" s="320" t="s">
        <v>334</v>
      </c>
      <c r="G285" s="315">
        <v>20000</v>
      </c>
      <c r="H285" s="315">
        <v>20000</v>
      </c>
    </row>
    <row r="286" spans="1:8" ht="12.6" customHeight="1" x14ac:dyDescent="0.2">
      <c r="A286" s="416">
        <v>283</v>
      </c>
      <c r="B286" s="313">
        <v>10</v>
      </c>
      <c r="C286" s="331">
        <v>1000000000000</v>
      </c>
      <c r="D286" s="313">
        <v>3639</v>
      </c>
      <c r="E286" s="313">
        <v>5169</v>
      </c>
      <c r="F286" s="320" t="s">
        <v>663</v>
      </c>
      <c r="G286" s="315">
        <v>285000</v>
      </c>
      <c r="H286" s="315">
        <v>285000</v>
      </c>
    </row>
    <row r="287" spans="1:8" ht="12.6" customHeight="1" x14ac:dyDescent="0.2">
      <c r="A287" s="416">
        <v>284</v>
      </c>
      <c r="B287" s="313">
        <v>10</v>
      </c>
      <c r="C287" s="313" t="s">
        <v>333</v>
      </c>
      <c r="D287" s="313">
        <v>3639</v>
      </c>
      <c r="E287" s="313" t="s">
        <v>222</v>
      </c>
      <c r="F287" s="320" t="s">
        <v>246</v>
      </c>
      <c r="G287" s="315">
        <v>45000</v>
      </c>
      <c r="H287" s="315">
        <v>45000</v>
      </c>
    </row>
    <row r="288" spans="1:8" ht="12.6" customHeight="1" x14ac:dyDescent="0.2">
      <c r="A288" s="416">
        <v>285</v>
      </c>
      <c r="B288" s="316">
        <v>10</v>
      </c>
      <c r="C288" s="316"/>
      <c r="D288" s="316">
        <v>3639</v>
      </c>
      <c r="E288" s="317" t="s">
        <v>642</v>
      </c>
      <c r="F288" s="317"/>
      <c r="G288" s="318">
        <f>SUM(G285:G287)</f>
        <v>350000</v>
      </c>
      <c r="H288" s="318">
        <f>SUM(H285:H287)</f>
        <v>350000</v>
      </c>
    </row>
    <row r="289" spans="1:8" ht="12.6" customHeight="1" x14ac:dyDescent="0.2">
      <c r="A289" s="416">
        <v>286</v>
      </c>
      <c r="B289" s="313">
        <v>10</v>
      </c>
      <c r="C289" s="313" t="s">
        <v>259</v>
      </c>
      <c r="D289" s="313">
        <v>3699</v>
      </c>
      <c r="E289" s="313" t="s">
        <v>79</v>
      </c>
      <c r="F289" s="320" t="s">
        <v>335</v>
      </c>
      <c r="G289" s="315">
        <v>19000</v>
      </c>
      <c r="H289" s="315">
        <v>19000</v>
      </c>
    </row>
    <row r="290" spans="1:8" ht="12.6" customHeight="1" x14ac:dyDescent="0.2">
      <c r="A290" s="416">
        <v>287</v>
      </c>
      <c r="B290" s="313">
        <v>10</v>
      </c>
      <c r="C290" s="313" t="s">
        <v>336</v>
      </c>
      <c r="D290" s="313">
        <v>3699</v>
      </c>
      <c r="E290" s="313" t="s">
        <v>79</v>
      </c>
      <c r="F290" s="320" t="s">
        <v>337</v>
      </c>
      <c r="G290" s="315">
        <v>209000</v>
      </c>
      <c r="H290" s="315">
        <v>209000</v>
      </c>
    </row>
    <row r="291" spans="1:8" ht="12.6" customHeight="1" x14ac:dyDescent="0.2">
      <c r="A291" s="416">
        <v>288</v>
      </c>
      <c r="B291" s="313">
        <v>10</v>
      </c>
      <c r="C291" s="313" t="s">
        <v>338</v>
      </c>
      <c r="D291" s="313">
        <v>3699</v>
      </c>
      <c r="E291" s="313" t="s">
        <v>78</v>
      </c>
      <c r="F291" s="320" t="s">
        <v>339</v>
      </c>
      <c r="G291" s="315">
        <v>116000</v>
      </c>
      <c r="H291" s="315">
        <v>116000</v>
      </c>
    </row>
    <row r="292" spans="1:8" ht="12.6" customHeight="1" x14ac:dyDescent="0.2">
      <c r="A292" s="416">
        <v>289</v>
      </c>
      <c r="B292" s="313">
        <v>10</v>
      </c>
      <c r="C292" s="313" t="s">
        <v>338</v>
      </c>
      <c r="D292" s="313">
        <v>3699</v>
      </c>
      <c r="E292" s="313" t="s">
        <v>79</v>
      </c>
      <c r="F292" s="320" t="s">
        <v>340</v>
      </c>
      <c r="G292" s="315">
        <v>1040000</v>
      </c>
      <c r="H292" s="315">
        <v>1040000</v>
      </c>
    </row>
    <row r="293" spans="1:8" ht="12.6" customHeight="1" x14ac:dyDescent="0.2">
      <c r="A293" s="416">
        <v>290</v>
      </c>
      <c r="B293" s="313">
        <v>10</v>
      </c>
      <c r="C293" s="331">
        <v>3000000002008</v>
      </c>
      <c r="D293" s="313">
        <v>3699</v>
      </c>
      <c r="E293" s="313">
        <v>5137</v>
      </c>
      <c r="F293" s="320" t="s">
        <v>341</v>
      </c>
      <c r="G293" s="315">
        <v>260000</v>
      </c>
      <c r="H293" s="315">
        <v>260000</v>
      </c>
    </row>
    <row r="294" spans="1:8" ht="12.6" customHeight="1" x14ac:dyDescent="0.2">
      <c r="A294" s="416">
        <v>291</v>
      </c>
      <c r="B294" s="316">
        <v>10</v>
      </c>
      <c r="C294" s="316"/>
      <c r="D294" s="316">
        <v>3699</v>
      </c>
      <c r="E294" s="317" t="s">
        <v>613</v>
      </c>
      <c r="F294" s="317"/>
      <c r="G294" s="318">
        <f>SUM(G289:G293)</f>
        <v>1644000</v>
      </c>
      <c r="H294" s="318">
        <f>SUM(H289:H293)</f>
        <v>1644000</v>
      </c>
    </row>
    <row r="295" spans="1:8" ht="12.6" customHeight="1" x14ac:dyDescent="0.2">
      <c r="A295" s="416">
        <v>292</v>
      </c>
      <c r="B295" s="313">
        <v>10</v>
      </c>
      <c r="C295" s="313" t="s">
        <v>259</v>
      </c>
      <c r="D295" s="313">
        <v>3745</v>
      </c>
      <c r="E295" s="313" t="s">
        <v>87</v>
      </c>
      <c r="F295" s="314" t="s">
        <v>680</v>
      </c>
      <c r="G295" s="315">
        <v>5000</v>
      </c>
      <c r="H295" s="315">
        <v>5000</v>
      </c>
    </row>
    <row r="296" spans="1:8" ht="12.6" customHeight="1" x14ac:dyDescent="0.2">
      <c r="A296" s="416">
        <v>293</v>
      </c>
      <c r="B296" s="313">
        <v>10</v>
      </c>
      <c r="C296" s="313" t="s">
        <v>259</v>
      </c>
      <c r="D296" s="313">
        <v>3745</v>
      </c>
      <c r="E296" s="313" t="s">
        <v>79</v>
      </c>
      <c r="F296" s="320" t="s">
        <v>218</v>
      </c>
      <c r="G296" s="315">
        <v>143000</v>
      </c>
      <c r="H296" s="315">
        <v>143000</v>
      </c>
    </row>
    <row r="297" spans="1:8" ht="12.6" customHeight="1" x14ac:dyDescent="0.2">
      <c r="A297" s="416">
        <v>294</v>
      </c>
      <c r="B297" s="313">
        <v>10</v>
      </c>
      <c r="C297" s="313" t="s">
        <v>285</v>
      </c>
      <c r="D297" s="313">
        <v>3745</v>
      </c>
      <c r="E297" s="313" t="s">
        <v>78</v>
      </c>
      <c r="F297" s="320" t="s">
        <v>342</v>
      </c>
      <c r="G297" s="315">
        <v>113000</v>
      </c>
      <c r="H297" s="315">
        <v>113000</v>
      </c>
    </row>
    <row r="298" spans="1:8" ht="12.6" customHeight="1" x14ac:dyDescent="0.2">
      <c r="A298" s="416">
        <v>295</v>
      </c>
      <c r="B298" s="313">
        <v>10</v>
      </c>
      <c r="C298" s="313" t="s">
        <v>343</v>
      </c>
      <c r="D298" s="313">
        <v>3745</v>
      </c>
      <c r="E298" s="313" t="s">
        <v>79</v>
      </c>
      <c r="F298" s="128" t="s">
        <v>344</v>
      </c>
      <c r="G298" s="315">
        <v>9911000</v>
      </c>
      <c r="H298" s="315">
        <v>9350000</v>
      </c>
    </row>
    <row r="299" spans="1:8" ht="12.6" customHeight="1" x14ac:dyDescent="0.2">
      <c r="A299" s="416">
        <v>296</v>
      </c>
      <c r="B299" s="313"/>
      <c r="C299" s="331">
        <v>3000000000000</v>
      </c>
      <c r="D299" s="313">
        <v>3745</v>
      </c>
      <c r="E299" s="313">
        <v>5171</v>
      </c>
      <c r="F299" s="128" t="s">
        <v>795</v>
      </c>
      <c r="G299" s="315">
        <v>0</v>
      </c>
      <c r="H299" s="315">
        <v>45000</v>
      </c>
    </row>
    <row r="300" spans="1:8" ht="12.6" customHeight="1" x14ac:dyDescent="0.2">
      <c r="A300" s="416">
        <v>297</v>
      </c>
      <c r="B300" s="313">
        <v>10</v>
      </c>
      <c r="C300" s="313" t="s">
        <v>345</v>
      </c>
      <c r="D300" s="313">
        <v>3745</v>
      </c>
      <c r="E300" s="313" t="s">
        <v>79</v>
      </c>
      <c r="F300" s="128" t="s">
        <v>346</v>
      </c>
      <c r="G300" s="315">
        <v>267000</v>
      </c>
      <c r="H300" s="315">
        <v>267000</v>
      </c>
    </row>
    <row r="301" spans="1:8" ht="12.6" customHeight="1" x14ac:dyDescent="0.2">
      <c r="A301" s="416">
        <v>298</v>
      </c>
      <c r="B301" s="313">
        <v>10</v>
      </c>
      <c r="C301" s="331">
        <v>3000000002032</v>
      </c>
      <c r="D301" s="313">
        <v>3745</v>
      </c>
      <c r="E301" s="313">
        <v>5171</v>
      </c>
      <c r="F301" s="128" t="s">
        <v>347</v>
      </c>
      <c r="G301" s="315">
        <v>324000</v>
      </c>
      <c r="H301" s="315">
        <v>324000</v>
      </c>
    </row>
    <row r="302" spans="1:8" ht="12.6" customHeight="1" x14ac:dyDescent="0.2">
      <c r="A302" s="416">
        <v>299</v>
      </c>
      <c r="B302" s="316">
        <v>10</v>
      </c>
      <c r="C302" s="316"/>
      <c r="D302" s="316">
        <v>3745</v>
      </c>
      <c r="E302" s="317" t="s">
        <v>348</v>
      </c>
      <c r="F302" s="317"/>
      <c r="G302" s="318">
        <f>SUM(G295:G301)</f>
        <v>10763000</v>
      </c>
      <c r="H302" s="318">
        <f>SUM(H295:H301)</f>
        <v>10247000</v>
      </c>
    </row>
    <row r="303" spans="1:8" ht="12.6" customHeight="1" x14ac:dyDescent="0.2">
      <c r="A303" s="416">
        <v>300</v>
      </c>
      <c r="B303" s="313">
        <v>10</v>
      </c>
      <c r="C303" s="313" t="s">
        <v>349</v>
      </c>
      <c r="D303" s="313">
        <v>3745</v>
      </c>
      <c r="E303" s="313" t="s">
        <v>211</v>
      </c>
      <c r="F303" s="320" t="s">
        <v>212</v>
      </c>
      <c r="G303" s="315">
        <v>50000</v>
      </c>
      <c r="H303" s="315">
        <v>50000</v>
      </c>
    </row>
    <row r="304" spans="1:8" ht="12.6" customHeight="1" x14ac:dyDescent="0.2">
      <c r="A304" s="416">
        <v>301</v>
      </c>
      <c r="B304" s="313">
        <v>10</v>
      </c>
      <c r="C304" s="313" t="s">
        <v>349</v>
      </c>
      <c r="D304" s="313">
        <v>3745</v>
      </c>
      <c r="E304" s="313" t="s">
        <v>215</v>
      </c>
      <c r="F304" s="320" t="s">
        <v>216</v>
      </c>
      <c r="G304" s="315">
        <v>39000</v>
      </c>
      <c r="H304" s="315">
        <v>35000</v>
      </c>
    </row>
    <row r="305" spans="1:8" ht="12.6" customHeight="1" x14ac:dyDescent="0.2">
      <c r="A305" s="416">
        <v>302</v>
      </c>
      <c r="B305" s="313">
        <v>10</v>
      </c>
      <c r="C305" s="313" t="s">
        <v>349</v>
      </c>
      <c r="D305" s="313">
        <v>3745</v>
      </c>
      <c r="E305" s="313" t="s">
        <v>79</v>
      </c>
      <c r="F305" s="320" t="s">
        <v>218</v>
      </c>
      <c r="G305" s="315">
        <v>811000</v>
      </c>
      <c r="H305" s="315">
        <v>811000</v>
      </c>
    </row>
    <row r="306" spans="1:8" ht="12.6" customHeight="1" x14ac:dyDescent="0.2">
      <c r="A306" s="416">
        <v>303</v>
      </c>
      <c r="B306" s="316">
        <v>10</v>
      </c>
      <c r="C306" s="316"/>
      <c r="D306" s="316">
        <v>3745</v>
      </c>
      <c r="E306" s="317" t="s">
        <v>681</v>
      </c>
      <c r="F306" s="317"/>
      <c r="G306" s="318">
        <f>SUM(G303:G305)</f>
        <v>900000</v>
      </c>
      <c r="H306" s="318">
        <f>SUM(H303:H305)</f>
        <v>896000</v>
      </c>
    </row>
    <row r="307" spans="1:8" ht="12.6" customHeight="1" x14ac:dyDescent="0.2">
      <c r="A307" s="416">
        <v>304</v>
      </c>
      <c r="B307" s="313">
        <v>10</v>
      </c>
      <c r="C307" s="313" t="s">
        <v>350</v>
      </c>
      <c r="D307" s="313">
        <v>3745</v>
      </c>
      <c r="E307" s="313" t="s">
        <v>211</v>
      </c>
      <c r="F307" s="320" t="s">
        <v>212</v>
      </c>
      <c r="G307" s="315">
        <v>25000</v>
      </c>
      <c r="H307" s="315">
        <v>25000</v>
      </c>
    </row>
    <row r="308" spans="1:8" ht="12.6" customHeight="1" x14ac:dyDescent="0.2">
      <c r="A308" s="416">
        <v>305</v>
      </c>
      <c r="B308" s="313">
        <v>10</v>
      </c>
      <c r="C308" s="313" t="s">
        <v>350</v>
      </c>
      <c r="D308" s="313">
        <v>3745</v>
      </c>
      <c r="E308" s="313" t="s">
        <v>215</v>
      </c>
      <c r="F308" s="320" t="s">
        <v>216</v>
      </c>
      <c r="G308" s="315">
        <v>20000</v>
      </c>
      <c r="H308" s="315">
        <v>18000</v>
      </c>
    </row>
    <row r="309" spans="1:8" ht="12.6" customHeight="1" x14ac:dyDescent="0.2">
      <c r="A309" s="416">
        <v>306</v>
      </c>
      <c r="B309" s="313">
        <v>10</v>
      </c>
      <c r="C309" s="313" t="s">
        <v>350</v>
      </c>
      <c r="D309" s="313">
        <v>3745</v>
      </c>
      <c r="E309" s="313" t="s">
        <v>79</v>
      </c>
      <c r="F309" s="320" t="s">
        <v>218</v>
      </c>
      <c r="G309" s="315">
        <v>644000</v>
      </c>
      <c r="H309" s="315">
        <v>644000</v>
      </c>
    </row>
    <row r="310" spans="1:8" ht="12.6" customHeight="1" x14ac:dyDescent="0.2">
      <c r="A310" s="416">
        <v>307</v>
      </c>
      <c r="B310" s="316">
        <v>10</v>
      </c>
      <c r="C310" s="316"/>
      <c r="D310" s="316">
        <v>3745</v>
      </c>
      <c r="E310" s="317" t="s">
        <v>351</v>
      </c>
      <c r="F310" s="317"/>
      <c r="G310" s="318">
        <f>SUM(G307:G309)</f>
        <v>689000</v>
      </c>
      <c r="H310" s="318">
        <f>SUM(H307:H309)</f>
        <v>687000</v>
      </c>
    </row>
    <row r="311" spans="1:8" ht="12.6" customHeight="1" thickBot="1" x14ac:dyDescent="0.25">
      <c r="A311" s="416">
        <v>308</v>
      </c>
      <c r="B311" s="321">
        <v>10</v>
      </c>
      <c r="C311" s="321"/>
      <c r="D311" s="321">
        <v>3745</v>
      </c>
      <c r="E311" s="322" t="s">
        <v>352</v>
      </c>
      <c r="F311" s="322"/>
      <c r="G311" s="323">
        <f>G302+G306+G310</f>
        <v>12352000</v>
      </c>
      <c r="H311" s="323">
        <f>H302+H306+H310</f>
        <v>11830000</v>
      </c>
    </row>
    <row r="312" spans="1:8" ht="12.6" customHeight="1" thickBot="1" x14ac:dyDescent="0.25">
      <c r="A312" s="416">
        <v>309</v>
      </c>
      <c r="B312" s="190">
        <v>10</v>
      </c>
      <c r="C312" s="3"/>
      <c r="D312" s="3" t="s">
        <v>26</v>
      </c>
      <c r="E312" s="3"/>
      <c r="F312" s="3"/>
      <c r="G312" s="325">
        <f>SUM(G311+G294+G288+G284+G279+G276+G273+G263+G261+G259)</f>
        <v>29175000</v>
      </c>
      <c r="H312" s="418">
        <f>SUM(H311+H294+H288+H284+H279+H276+H273+H263+H261+H259)</f>
        <v>27965000</v>
      </c>
    </row>
    <row r="313" spans="1:8" ht="12.6" customHeight="1" x14ac:dyDescent="0.2">
      <c r="A313" s="416">
        <v>310</v>
      </c>
      <c r="B313" s="310">
        <v>11</v>
      </c>
      <c r="C313" s="310" t="s">
        <v>353</v>
      </c>
      <c r="D313" s="310">
        <v>3722</v>
      </c>
      <c r="E313" s="310" t="s">
        <v>78</v>
      </c>
      <c r="F313" s="326" t="s">
        <v>354</v>
      </c>
      <c r="G313" s="312">
        <v>609000</v>
      </c>
      <c r="H313" s="312">
        <v>609000</v>
      </c>
    </row>
    <row r="314" spans="1:8" ht="12.6" customHeight="1" x14ac:dyDescent="0.2">
      <c r="A314" s="416">
        <v>311</v>
      </c>
      <c r="B314" s="313">
        <v>11</v>
      </c>
      <c r="C314" s="313" t="s">
        <v>355</v>
      </c>
      <c r="D314" s="313">
        <v>3722</v>
      </c>
      <c r="E314" s="313" t="s">
        <v>78</v>
      </c>
      <c r="F314" s="320" t="s">
        <v>356</v>
      </c>
      <c r="G314" s="315">
        <v>12242000</v>
      </c>
      <c r="H314" s="315">
        <v>12242000</v>
      </c>
    </row>
    <row r="315" spans="1:8" ht="12.6" customHeight="1" x14ac:dyDescent="0.2">
      <c r="A315" s="416">
        <v>312</v>
      </c>
      <c r="B315" s="313">
        <v>11</v>
      </c>
      <c r="C315" s="331">
        <v>3000000000000</v>
      </c>
      <c r="D315" s="313">
        <v>3722</v>
      </c>
      <c r="E315" s="313">
        <v>5169</v>
      </c>
      <c r="F315" s="320" t="s">
        <v>796</v>
      </c>
      <c r="G315" s="315">
        <v>0</v>
      </c>
      <c r="H315" s="315">
        <v>155000</v>
      </c>
    </row>
    <row r="316" spans="1:8" ht="12.6" customHeight="1" x14ac:dyDescent="0.2">
      <c r="A316" s="416">
        <v>313</v>
      </c>
      <c r="B316" s="313">
        <v>11</v>
      </c>
      <c r="C316" s="313" t="s">
        <v>357</v>
      </c>
      <c r="D316" s="313">
        <v>3722</v>
      </c>
      <c r="E316" s="313" t="s">
        <v>78</v>
      </c>
      <c r="F316" s="320" t="s">
        <v>358</v>
      </c>
      <c r="G316" s="315">
        <v>349000</v>
      </c>
      <c r="H316" s="315">
        <v>349000</v>
      </c>
    </row>
    <row r="317" spans="1:8" ht="12.6" customHeight="1" x14ac:dyDescent="0.2">
      <c r="A317" s="416">
        <v>314</v>
      </c>
      <c r="B317" s="313">
        <v>11</v>
      </c>
      <c r="C317" s="313" t="s">
        <v>359</v>
      </c>
      <c r="D317" s="313">
        <v>3722</v>
      </c>
      <c r="E317" s="313" t="s">
        <v>78</v>
      </c>
      <c r="F317" s="320" t="s">
        <v>360</v>
      </c>
      <c r="G317" s="315">
        <v>580000</v>
      </c>
      <c r="H317" s="315">
        <v>580000</v>
      </c>
    </row>
    <row r="318" spans="1:8" ht="12.6" customHeight="1" x14ac:dyDescent="0.2">
      <c r="A318" s="416">
        <v>315</v>
      </c>
      <c r="B318" s="316">
        <v>11</v>
      </c>
      <c r="C318" s="316"/>
      <c r="D318" s="316">
        <v>3722</v>
      </c>
      <c r="E318" s="317" t="s">
        <v>361</v>
      </c>
      <c r="F318" s="317"/>
      <c r="G318" s="318">
        <f>SUM(G313:G317)</f>
        <v>13780000</v>
      </c>
      <c r="H318" s="318">
        <f>SUM(H313:H317)</f>
        <v>13935000</v>
      </c>
    </row>
    <row r="319" spans="1:8" ht="12.6" customHeight="1" x14ac:dyDescent="0.2">
      <c r="A319" s="416">
        <v>316</v>
      </c>
      <c r="B319" s="313">
        <v>11</v>
      </c>
      <c r="C319" s="313" t="s">
        <v>362</v>
      </c>
      <c r="D319" s="313">
        <v>3724</v>
      </c>
      <c r="E319" s="313" t="s">
        <v>78</v>
      </c>
      <c r="F319" s="320" t="s">
        <v>363</v>
      </c>
      <c r="G319" s="315">
        <v>58000</v>
      </c>
      <c r="H319" s="315">
        <v>58000</v>
      </c>
    </row>
    <row r="320" spans="1:8" ht="12.6" customHeight="1" x14ac:dyDescent="0.2">
      <c r="A320" s="416">
        <v>317</v>
      </c>
      <c r="B320" s="316">
        <v>11</v>
      </c>
      <c r="C320" s="316"/>
      <c r="D320" s="316">
        <v>3724</v>
      </c>
      <c r="E320" s="317" t="s">
        <v>364</v>
      </c>
      <c r="F320" s="317"/>
      <c r="G320" s="318">
        <f>SUM(G319)</f>
        <v>58000</v>
      </c>
      <c r="H320" s="318">
        <f>SUM(H319)</f>
        <v>58000</v>
      </c>
    </row>
    <row r="321" spans="1:8" ht="12.6" customHeight="1" x14ac:dyDescent="0.2">
      <c r="A321" s="416">
        <v>318</v>
      </c>
      <c r="B321" s="313">
        <v>11</v>
      </c>
      <c r="C321" s="313" t="s">
        <v>365</v>
      </c>
      <c r="D321" s="313">
        <v>3725</v>
      </c>
      <c r="E321" s="313" t="s">
        <v>79</v>
      </c>
      <c r="F321" s="320" t="s">
        <v>366</v>
      </c>
      <c r="G321" s="315">
        <v>116000</v>
      </c>
      <c r="H321" s="315">
        <v>52000</v>
      </c>
    </row>
    <row r="322" spans="1:8" ht="12.6" customHeight="1" x14ac:dyDescent="0.2">
      <c r="A322" s="416">
        <v>319</v>
      </c>
      <c r="B322" s="313">
        <v>11</v>
      </c>
      <c r="C322" s="313" t="s">
        <v>367</v>
      </c>
      <c r="D322" s="313">
        <v>3725</v>
      </c>
      <c r="E322" s="313" t="s">
        <v>78</v>
      </c>
      <c r="F322" s="320" t="s">
        <v>368</v>
      </c>
      <c r="G322" s="315">
        <v>4165000</v>
      </c>
      <c r="H322" s="315">
        <v>4165000</v>
      </c>
    </row>
    <row r="323" spans="1:8" ht="12.6" customHeight="1" x14ac:dyDescent="0.2">
      <c r="A323" s="416">
        <v>320</v>
      </c>
      <c r="B323" s="313">
        <v>11</v>
      </c>
      <c r="C323" s="313" t="s">
        <v>369</v>
      </c>
      <c r="D323" s="313">
        <v>3725</v>
      </c>
      <c r="E323" s="313" t="s">
        <v>78</v>
      </c>
      <c r="F323" s="320" t="s">
        <v>370</v>
      </c>
      <c r="G323" s="315">
        <v>4638000</v>
      </c>
      <c r="H323" s="315">
        <v>4638000</v>
      </c>
    </row>
    <row r="324" spans="1:8" ht="12.6" customHeight="1" x14ac:dyDescent="0.2">
      <c r="A324" s="416">
        <v>321</v>
      </c>
      <c r="B324" s="313">
        <v>11</v>
      </c>
      <c r="C324" s="313" t="s">
        <v>371</v>
      </c>
      <c r="D324" s="313">
        <v>3725</v>
      </c>
      <c r="E324" s="313" t="s">
        <v>78</v>
      </c>
      <c r="F324" s="320" t="s">
        <v>372</v>
      </c>
      <c r="G324" s="315">
        <v>1276000</v>
      </c>
      <c r="H324" s="315">
        <v>2800000</v>
      </c>
    </row>
    <row r="325" spans="1:8" ht="12.6" customHeight="1" x14ac:dyDescent="0.2">
      <c r="A325" s="416">
        <v>322</v>
      </c>
      <c r="B325" s="316"/>
      <c r="C325" s="316"/>
      <c r="D325" s="316">
        <v>3725</v>
      </c>
      <c r="E325" s="317" t="s">
        <v>29</v>
      </c>
      <c r="F325" s="317"/>
      <c r="G325" s="318">
        <f>SUM(G321:G324)</f>
        <v>10195000</v>
      </c>
      <c r="H325" s="318">
        <f>SUM(H321:H324)</f>
        <v>11655000</v>
      </c>
    </row>
    <row r="326" spans="1:8" ht="12.6" customHeight="1" x14ac:dyDescent="0.2">
      <c r="A326" s="416">
        <v>323</v>
      </c>
      <c r="B326" s="313">
        <v>11</v>
      </c>
      <c r="C326" s="313" t="s">
        <v>259</v>
      </c>
      <c r="D326" s="313">
        <v>3727</v>
      </c>
      <c r="E326" s="313">
        <v>6201</v>
      </c>
      <c r="F326" s="320" t="s">
        <v>682</v>
      </c>
      <c r="G326" s="315">
        <v>276000</v>
      </c>
      <c r="H326" s="315">
        <v>276000</v>
      </c>
    </row>
    <row r="327" spans="1:8" ht="12.6" customHeight="1" x14ac:dyDescent="0.2">
      <c r="A327" s="416">
        <v>324</v>
      </c>
      <c r="B327" s="313">
        <v>11</v>
      </c>
      <c r="C327" s="331">
        <v>3000000003400</v>
      </c>
      <c r="D327" s="313">
        <v>3727</v>
      </c>
      <c r="E327" s="313" t="s">
        <v>92</v>
      </c>
      <c r="F327" s="320" t="s">
        <v>373</v>
      </c>
      <c r="G327" s="315">
        <v>56000</v>
      </c>
      <c r="H327" s="315">
        <v>56000</v>
      </c>
    </row>
    <row r="328" spans="1:8" ht="12.6" customHeight="1" x14ac:dyDescent="0.2">
      <c r="A328" s="416">
        <v>325</v>
      </c>
      <c r="B328" s="316">
        <v>11</v>
      </c>
      <c r="C328" s="316"/>
      <c r="D328" s="316">
        <v>3727</v>
      </c>
      <c r="E328" s="317" t="s">
        <v>374</v>
      </c>
      <c r="F328" s="317"/>
      <c r="G328" s="318">
        <f>SUM(G326:G327)</f>
        <v>332000</v>
      </c>
      <c r="H328" s="318">
        <f>SUM(H326:H327)</f>
        <v>332000</v>
      </c>
    </row>
    <row r="329" spans="1:8" ht="12.6" customHeight="1" x14ac:dyDescent="0.2">
      <c r="A329" s="416">
        <v>326</v>
      </c>
      <c r="B329" s="313">
        <v>11</v>
      </c>
      <c r="C329" s="313" t="s">
        <v>259</v>
      </c>
      <c r="D329" s="313">
        <v>3729</v>
      </c>
      <c r="E329" s="313" t="s">
        <v>134</v>
      </c>
      <c r="F329" s="320" t="s">
        <v>375</v>
      </c>
      <c r="G329" s="315">
        <v>5000</v>
      </c>
      <c r="H329" s="315">
        <v>5000</v>
      </c>
    </row>
    <row r="330" spans="1:8" ht="12.6" customHeight="1" x14ac:dyDescent="0.2">
      <c r="A330" s="416">
        <v>327</v>
      </c>
      <c r="B330" s="313">
        <v>11</v>
      </c>
      <c r="C330" s="313" t="s">
        <v>376</v>
      </c>
      <c r="D330" s="313">
        <v>3729</v>
      </c>
      <c r="E330" s="313" t="s">
        <v>78</v>
      </c>
      <c r="F330" s="320" t="s">
        <v>377</v>
      </c>
      <c r="G330" s="315">
        <v>105000</v>
      </c>
      <c r="H330" s="315">
        <v>105000</v>
      </c>
    </row>
    <row r="331" spans="1:8" ht="12.6" customHeight="1" thickBot="1" x14ac:dyDescent="0.25">
      <c r="A331" s="416">
        <v>328</v>
      </c>
      <c r="B331" s="321">
        <v>11</v>
      </c>
      <c r="C331" s="321"/>
      <c r="D331" s="321">
        <v>3729</v>
      </c>
      <c r="E331" s="322" t="s">
        <v>378</v>
      </c>
      <c r="F331" s="322"/>
      <c r="G331" s="323">
        <f>SUM(G329:G330)</f>
        <v>110000</v>
      </c>
      <c r="H331" s="323">
        <f>SUM(H329:H330)</f>
        <v>110000</v>
      </c>
    </row>
    <row r="332" spans="1:8" ht="12.6" customHeight="1" thickBot="1" x14ac:dyDescent="0.25">
      <c r="A332" s="416">
        <v>329</v>
      </c>
      <c r="B332" s="190">
        <v>11</v>
      </c>
      <c r="C332" s="3"/>
      <c r="D332" s="3" t="s">
        <v>30</v>
      </c>
      <c r="E332" s="3"/>
      <c r="F332" s="3"/>
      <c r="G332" s="325">
        <f>G318+G320+G325+G328+G331</f>
        <v>24475000</v>
      </c>
      <c r="H332" s="418">
        <f>H318+H320+H325+H328+H331</f>
        <v>26090000</v>
      </c>
    </row>
    <row r="333" spans="1:8" ht="12.6" customHeight="1" x14ac:dyDescent="0.2">
      <c r="A333" s="416">
        <v>330</v>
      </c>
      <c r="B333" s="310">
        <v>12</v>
      </c>
      <c r="C333" s="310" t="s">
        <v>379</v>
      </c>
      <c r="D333" s="310">
        <v>5273</v>
      </c>
      <c r="E333" s="310" t="s">
        <v>208</v>
      </c>
      <c r="F333" s="311" t="s">
        <v>380</v>
      </c>
      <c r="G333" s="312">
        <v>8000</v>
      </c>
      <c r="H333" s="312">
        <v>8000</v>
      </c>
    </row>
    <row r="334" spans="1:8" ht="12.6" customHeight="1" x14ac:dyDescent="0.2">
      <c r="A334" s="416">
        <v>331</v>
      </c>
      <c r="B334" s="313">
        <v>12</v>
      </c>
      <c r="C334" s="313" t="s">
        <v>379</v>
      </c>
      <c r="D334" s="313">
        <v>5273</v>
      </c>
      <c r="E334" s="313" t="s">
        <v>263</v>
      </c>
      <c r="F334" s="314" t="s">
        <v>381</v>
      </c>
      <c r="G334" s="315">
        <v>3000</v>
      </c>
      <c r="H334" s="315">
        <v>3000</v>
      </c>
    </row>
    <row r="335" spans="1:8" ht="12.6" customHeight="1" x14ac:dyDescent="0.2">
      <c r="A335" s="416">
        <v>332</v>
      </c>
      <c r="B335" s="313">
        <v>12</v>
      </c>
      <c r="C335" s="313" t="s">
        <v>379</v>
      </c>
      <c r="D335" s="313">
        <v>5273</v>
      </c>
      <c r="E335" s="313" t="s">
        <v>78</v>
      </c>
      <c r="F335" s="314" t="s">
        <v>382</v>
      </c>
      <c r="G335" s="315">
        <v>4000</v>
      </c>
      <c r="H335" s="315">
        <v>4000</v>
      </c>
    </row>
    <row r="336" spans="1:8" ht="12.6" customHeight="1" x14ac:dyDescent="0.2">
      <c r="A336" s="416">
        <v>333</v>
      </c>
      <c r="B336" s="313">
        <v>12</v>
      </c>
      <c r="C336" s="313" t="s">
        <v>379</v>
      </c>
      <c r="D336" s="313">
        <v>5273</v>
      </c>
      <c r="E336" s="313" t="s">
        <v>79</v>
      </c>
      <c r="F336" s="314" t="s">
        <v>383</v>
      </c>
      <c r="G336" s="315">
        <v>5000</v>
      </c>
      <c r="H336" s="315">
        <v>5000</v>
      </c>
    </row>
    <row r="337" spans="1:8" ht="12.6" customHeight="1" x14ac:dyDescent="0.2">
      <c r="A337" s="416">
        <v>334</v>
      </c>
      <c r="B337" s="316">
        <v>12</v>
      </c>
      <c r="C337" s="316"/>
      <c r="D337" s="316">
        <v>5273</v>
      </c>
      <c r="E337" s="317" t="s">
        <v>384</v>
      </c>
      <c r="F337" s="317"/>
      <c r="G337" s="318">
        <f>SUM(G333:G336)</f>
        <v>20000</v>
      </c>
      <c r="H337" s="318">
        <f>SUM(H333:H336)</f>
        <v>20000</v>
      </c>
    </row>
    <row r="338" spans="1:8" ht="12.6" customHeight="1" x14ac:dyDescent="0.2">
      <c r="A338" s="416">
        <v>335</v>
      </c>
      <c r="B338" s="313">
        <v>12</v>
      </c>
      <c r="C338" s="313" t="s">
        <v>379</v>
      </c>
      <c r="D338" s="313">
        <v>5512</v>
      </c>
      <c r="E338" s="313" t="s">
        <v>385</v>
      </c>
      <c r="F338" s="314" t="s">
        <v>386</v>
      </c>
      <c r="G338" s="315">
        <v>15000</v>
      </c>
      <c r="H338" s="315">
        <v>15000</v>
      </c>
    </row>
    <row r="339" spans="1:8" ht="12.6" customHeight="1" x14ac:dyDescent="0.2">
      <c r="A339" s="416">
        <v>336</v>
      </c>
      <c r="B339" s="313">
        <v>12</v>
      </c>
      <c r="C339" s="313" t="s">
        <v>379</v>
      </c>
      <c r="D339" s="313">
        <v>5512</v>
      </c>
      <c r="E339" s="313" t="s">
        <v>87</v>
      </c>
      <c r="F339" s="314" t="s">
        <v>387</v>
      </c>
      <c r="G339" s="315">
        <v>15000</v>
      </c>
      <c r="H339" s="315">
        <v>19000</v>
      </c>
    </row>
    <row r="340" spans="1:8" ht="12.6" customHeight="1" x14ac:dyDescent="0.2">
      <c r="A340" s="416">
        <v>337</v>
      </c>
      <c r="B340" s="313">
        <v>12</v>
      </c>
      <c r="C340" s="313" t="s">
        <v>379</v>
      </c>
      <c r="D340" s="313">
        <v>5512</v>
      </c>
      <c r="E340" s="313" t="s">
        <v>388</v>
      </c>
      <c r="F340" s="314" t="s">
        <v>389</v>
      </c>
      <c r="G340" s="315">
        <v>3000</v>
      </c>
      <c r="H340" s="315">
        <v>3000</v>
      </c>
    </row>
    <row r="341" spans="1:8" ht="12.6" customHeight="1" x14ac:dyDescent="0.2">
      <c r="A341" s="416">
        <v>338</v>
      </c>
      <c r="B341" s="313">
        <v>12</v>
      </c>
      <c r="C341" s="313" t="s">
        <v>379</v>
      </c>
      <c r="D341" s="313">
        <v>5512</v>
      </c>
      <c r="E341" s="313" t="s">
        <v>390</v>
      </c>
      <c r="F341" s="314" t="s">
        <v>391</v>
      </c>
      <c r="G341" s="315">
        <v>6000</v>
      </c>
      <c r="H341" s="315">
        <v>6000</v>
      </c>
    </row>
    <row r="342" spans="1:8" ht="12.6" customHeight="1" x14ac:dyDescent="0.2">
      <c r="A342" s="416">
        <v>339</v>
      </c>
      <c r="B342" s="313">
        <v>12</v>
      </c>
      <c r="C342" s="313" t="s">
        <v>379</v>
      </c>
      <c r="D342" s="313">
        <v>5512</v>
      </c>
      <c r="E342" s="313" t="s">
        <v>392</v>
      </c>
      <c r="F342" s="314" t="s">
        <v>393</v>
      </c>
      <c r="G342" s="315">
        <v>1000</v>
      </c>
      <c r="H342" s="315">
        <v>1000</v>
      </c>
    </row>
    <row r="343" spans="1:8" ht="12.6" customHeight="1" x14ac:dyDescent="0.2">
      <c r="A343" s="416">
        <v>340</v>
      </c>
      <c r="B343" s="313">
        <v>12</v>
      </c>
      <c r="C343" s="313" t="s">
        <v>379</v>
      </c>
      <c r="D343" s="313">
        <v>5512</v>
      </c>
      <c r="E343" s="313" t="s">
        <v>394</v>
      </c>
      <c r="F343" s="314" t="s">
        <v>395</v>
      </c>
      <c r="G343" s="315">
        <v>80000</v>
      </c>
      <c r="H343" s="315">
        <v>80000</v>
      </c>
    </row>
    <row r="344" spans="1:8" ht="12.6" customHeight="1" x14ac:dyDescent="0.2">
      <c r="A344" s="416">
        <v>341</v>
      </c>
      <c r="B344" s="313">
        <v>12</v>
      </c>
      <c r="C344" s="313" t="s">
        <v>379</v>
      </c>
      <c r="D344" s="313">
        <v>5512</v>
      </c>
      <c r="E344" s="313" t="s">
        <v>396</v>
      </c>
      <c r="F344" s="314" t="s">
        <v>397</v>
      </c>
      <c r="G344" s="315">
        <v>3000</v>
      </c>
      <c r="H344" s="315">
        <v>3000</v>
      </c>
    </row>
    <row r="345" spans="1:8" ht="12.6" customHeight="1" x14ac:dyDescent="0.2">
      <c r="A345" s="416">
        <v>342</v>
      </c>
      <c r="B345" s="313">
        <v>12</v>
      </c>
      <c r="C345" s="313" t="s">
        <v>379</v>
      </c>
      <c r="D345" s="313">
        <v>5512</v>
      </c>
      <c r="E345" s="313" t="s">
        <v>208</v>
      </c>
      <c r="F345" s="314" t="s">
        <v>398</v>
      </c>
      <c r="G345" s="315">
        <v>130000</v>
      </c>
      <c r="H345" s="315">
        <v>130000</v>
      </c>
    </row>
    <row r="346" spans="1:8" ht="12.6" customHeight="1" x14ac:dyDescent="0.2">
      <c r="A346" s="416">
        <v>343</v>
      </c>
      <c r="B346" s="313">
        <v>12</v>
      </c>
      <c r="C346" s="313" t="s">
        <v>379</v>
      </c>
      <c r="D346" s="313">
        <v>5512</v>
      </c>
      <c r="E346" s="313" t="s">
        <v>76</v>
      </c>
      <c r="F346" s="314" t="s">
        <v>399</v>
      </c>
      <c r="G346" s="315">
        <v>60000</v>
      </c>
      <c r="H346" s="315">
        <v>60000</v>
      </c>
    </row>
    <row r="347" spans="1:8" ht="12.6" customHeight="1" x14ac:dyDescent="0.2">
      <c r="A347" s="416">
        <v>344</v>
      </c>
      <c r="B347" s="313">
        <v>12</v>
      </c>
      <c r="C347" s="313" t="s">
        <v>379</v>
      </c>
      <c r="D347" s="313">
        <v>5512</v>
      </c>
      <c r="E347" s="313" t="s">
        <v>211</v>
      </c>
      <c r="F347" s="314" t="s">
        <v>400</v>
      </c>
      <c r="G347" s="315">
        <v>15000</v>
      </c>
      <c r="H347" s="315">
        <v>15000</v>
      </c>
    </row>
    <row r="348" spans="1:8" ht="12.6" customHeight="1" x14ac:dyDescent="0.2">
      <c r="A348" s="416">
        <v>345</v>
      </c>
      <c r="B348" s="313">
        <v>12</v>
      </c>
      <c r="C348" s="313" t="s">
        <v>379</v>
      </c>
      <c r="D348" s="313">
        <v>5512</v>
      </c>
      <c r="E348" s="313" t="s">
        <v>213</v>
      </c>
      <c r="F348" s="314" t="s">
        <v>401</v>
      </c>
      <c r="G348" s="315">
        <v>95000</v>
      </c>
      <c r="H348" s="315">
        <v>95000</v>
      </c>
    </row>
    <row r="349" spans="1:8" ht="12.6" customHeight="1" x14ac:dyDescent="0.2">
      <c r="A349" s="416">
        <v>346</v>
      </c>
      <c r="B349" s="313">
        <v>12</v>
      </c>
      <c r="C349" s="313" t="s">
        <v>379</v>
      </c>
      <c r="D349" s="313">
        <v>5512</v>
      </c>
      <c r="E349" s="313" t="s">
        <v>215</v>
      </c>
      <c r="F349" s="314" t="s">
        <v>216</v>
      </c>
      <c r="G349" s="315">
        <v>90000</v>
      </c>
      <c r="H349" s="315">
        <v>90000</v>
      </c>
    </row>
    <row r="350" spans="1:8" ht="12.6" customHeight="1" x14ac:dyDescent="0.2">
      <c r="A350" s="416">
        <v>347</v>
      </c>
      <c r="B350" s="313">
        <v>12</v>
      </c>
      <c r="C350" s="313" t="s">
        <v>379</v>
      </c>
      <c r="D350" s="313">
        <v>5512</v>
      </c>
      <c r="E350" s="313" t="s">
        <v>263</v>
      </c>
      <c r="F350" s="314" t="s">
        <v>402</v>
      </c>
      <c r="G350" s="315">
        <v>140000</v>
      </c>
      <c r="H350" s="315">
        <v>140000</v>
      </c>
    </row>
    <row r="351" spans="1:8" ht="12.6" customHeight="1" x14ac:dyDescent="0.2">
      <c r="A351" s="416">
        <v>348</v>
      </c>
      <c r="B351" s="313">
        <v>12</v>
      </c>
      <c r="C351" s="313" t="s">
        <v>379</v>
      </c>
      <c r="D351" s="313">
        <v>5512</v>
      </c>
      <c r="E351" s="313" t="s">
        <v>278</v>
      </c>
      <c r="F351" s="314" t="s">
        <v>403</v>
      </c>
      <c r="G351" s="315">
        <v>3000</v>
      </c>
      <c r="H351" s="315">
        <v>3000</v>
      </c>
    </row>
    <row r="352" spans="1:8" ht="12.6" customHeight="1" x14ac:dyDescent="0.2">
      <c r="A352" s="416">
        <v>349</v>
      </c>
      <c r="B352" s="313">
        <v>12</v>
      </c>
      <c r="C352" s="313" t="s">
        <v>379</v>
      </c>
      <c r="D352" s="313">
        <v>5512</v>
      </c>
      <c r="E352" s="313" t="s">
        <v>404</v>
      </c>
      <c r="F352" s="314" t="s">
        <v>405</v>
      </c>
      <c r="G352" s="315">
        <v>10000</v>
      </c>
      <c r="H352" s="315">
        <v>10000</v>
      </c>
    </row>
    <row r="353" spans="1:8" ht="12.6" customHeight="1" x14ac:dyDescent="0.2">
      <c r="A353" s="416">
        <v>350</v>
      </c>
      <c r="B353" s="313">
        <v>12</v>
      </c>
      <c r="C353" s="313" t="s">
        <v>379</v>
      </c>
      <c r="D353" s="313">
        <v>5512</v>
      </c>
      <c r="E353" s="313" t="s">
        <v>78</v>
      </c>
      <c r="F353" s="314" t="s">
        <v>406</v>
      </c>
      <c r="G353" s="315">
        <v>55000</v>
      </c>
      <c r="H353" s="315">
        <v>55000</v>
      </c>
    </row>
    <row r="354" spans="1:8" ht="12.6" customHeight="1" x14ac:dyDescent="0.2">
      <c r="A354" s="416">
        <v>351</v>
      </c>
      <c r="B354" s="313">
        <v>12</v>
      </c>
      <c r="C354" s="313" t="s">
        <v>379</v>
      </c>
      <c r="D354" s="313">
        <v>5512</v>
      </c>
      <c r="E354" s="313" t="s">
        <v>79</v>
      </c>
      <c r="F354" s="314" t="s">
        <v>407</v>
      </c>
      <c r="G354" s="315">
        <v>409000</v>
      </c>
      <c r="H354" s="315">
        <v>405000</v>
      </c>
    </row>
    <row r="355" spans="1:8" ht="12.6" customHeight="1" x14ac:dyDescent="0.2">
      <c r="A355" s="416">
        <v>352</v>
      </c>
      <c r="B355" s="313">
        <v>12</v>
      </c>
      <c r="C355" s="313" t="s">
        <v>379</v>
      </c>
      <c r="D355" s="313">
        <v>5512</v>
      </c>
      <c r="E355" s="313" t="s">
        <v>82</v>
      </c>
      <c r="F355" s="314" t="s">
        <v>408</v>
      </c>
      <c r="G355" s="315">
        <v>8000</v>
      </c>
      <c r="H355" s="315">
        <v>8000</v>
      </c>
    </row>
    <row r="356" spans="1:8" ht="12.6" customHeight="1" x14ac:dyDescent="0.2">
      <c r="A356" s="416">
        <v>353</v>
      </c>
      <c r="B356" s="313">
        <v>12</v>
      </c>
      <c r="C356" s="313" t="s">
        <v>379</v>
      </c>
      <c r="D356" s="313">
        <v>5512</v>
      </c>
      <c r="E356" s="313" t="s">
        <v>83</v>
      </c>
      <c r="F356" s="314" t="s">
        <v>409</v>
      </c>
      <c r="G356" s="315">
        <v>2000</v>
      </c>
      <c r="H356" s="315">
        <v>2000</v>
      </c>
    </row>
    <row r="357" spans="1:8" ht="12.6" customHeight="1" thickBot="1" x14ac:dyDescent="0.25">
      <c r="A357" s="416">
        <v>354</v>
      </c>
      <c r="B357" s="321">
        <v>12</v>
      </c>
      <c r="C357" s="321"/>
      <c r="D357" s="321">
        <v>5512</v>
      </c>
      <c r="E357" s="322" t="s">
        <v>691</v>
      </c>
      <c r="F357" s="322"/>
      <c r="G357" s="323">
        <f>SUM(G338:G356)</f>
        <v>1140000</v>
      </c>
      <c r="H357" s="323">
        <f>SUM(H338:H356)</f>
        <v>1140000</v>
      </c>
    </row>
    <row r="358" spans="1:8" ht="12.6" customHeight="1" thickBot="1" x14ac:dyDescent="0.25">
      <c r="A358" s="416">
        <v>355</v>
      </c>
      <c r="B358" s="190">
        <v>12</v>
      </c>
      <c r="C358" s="3"/>
      <c r="D358" s="3" t="s">
        <v>32</v>
      </c>
      <c r="E358" s="3"/>
      <c r="F358" s="3"/>
      <c r="G358" s="325">
        <f>SUM(G357+G337)</f>
        <v>1160000</v>
      </c>
      <c r="H358" s="418">
        <f>SUM(H357+H337)</f>
        <v>1160000</v>
      </c>
    </row>
    <row r="359" spans="1:8" ht="12.6" customHeight="1" x14ac:dyDescent="0.2">
      <c r="A359" s="416">
        <v>356</v>
      </c>
      <c r="B359" s="310">
        <v>13</v>
      </c>
      <c r="C359" s="310" t="s">
        <v>411</v>
      </c>
      <c r="D359" s="310">
        <v>5311</v>
      </c>
      <c r="E359" s="310" t="s">
        <v>412</v>
      </c>
      <c r="F359" s="326" t="s">
        <v>413</v>
      </c>
      <c r="G359" s="312">
        <v>13080000</v>
      </c>
      <c r="H359" s="312">
        <v>13080000</v>
      </c>
    </row>
    <row r="360" spans="1:8" ht="12.6" customHeight="1" x14ac:dyDescent="0.2">
      <c r="A360" s="416">
        <v>357</v>
      </c>
      <c r="B360" s="313">
        <v>13</v>
      </c>
      <c r="C360" s="313" t="s">
        <v>411</v>
      </c>
      <c r="D360" s="313">
        <v>5311</v>
      </c>
      <c r="E360" s="313" t="s">
        <v>412</v>
      </c>
      <c r="F360" s="320" t="s">
        <v>797</v>
      </c>
      <c r="G360" s="315">
        <v>0</v>
      </c>
      <c r="H360" s="315">
        <v>500000</v>
      </c>
    </row>
    <row r="361" spans="1:8" ht="12.6" customHeight="1" x14ac:dyDescent="0.2">
      <c r="A361" s="416">
        <v>358</v>
      </c>
      <c r="B361" s="313">
        <v>13</v>
      </c>
      <c r="C361" s="313" t="s">
        <v>411</v>
      </c>
      <c r="D361" s="313">
        <v>5311</v>
      </c>
      <c r="E361" s="313" t="s">
        <v>87</v>
      </c>
      <c r="F361" s="320" t="s">
        <v>304</v>
      </c>
      <c r="G361" s="315">
        <v>10000</v>
      </c>
      <c r="H361" s="315">
        <v>10000</v>
      </c>
    </row>
    <row r="362" spans="1:8" ht="12.6" customHeight="1" x14ac:dyDescent="0.2">
      <c r="A362" s="416">
        <v>359</v>
      </c>
      <c r="B362" s="313">
        <v>13</v>
      </c>
      <c r="C362" s="313" t="s">
        <v>411</v>
      </c>
      <c r="D362" s="313">
        <v>5311</v>
      </c>
      <c r="E362" s="313" t="s">
        <v>414</v>
      </c>
      <c r="F362" s="320" t="s">
        <v>415</v>
      </c>
      <c r="G362" s="315">
        <v>3275000</v>
      </c>
      <c r="H362" s="315">
        <v>3275000</v>
      </c>
    </row>
    <row r="363" spans="1:8" ht="12.6" customHeight="1" x14ac:dyDescent="0.2">
      <c r="A363" s="416">
        <v>360</v>
      </c>
      <c r="B363" s="313">
        <v>13</v>
      </c>
      <c r="C363" s="313" t="s">
        <v>411</v>
      </c>
      <c r="D363" s="313">
        <v>5311</v>
      </c>
      <c r="E363" s="313" t="s">
        <v>414</v>
      </c>
      <c r="F363" s="320" t="s">
        <v>416</v>
      </c>
      <c r="G363" s="315">
        <v>0</v>
      </c>
      <c r="H363" s="315">
        <v>125000</v>
      </c>
    </row>
    <row r="364" spans="1:8" ht="12.6" customHeight="1" x14ac:dyDescent="0.2">
      <c r="A364" s="416">
        <v>361</v>
      </c>
      <c r="B364" s="313">
        <v>13</v>
      </c>
      <c r="C364" s="313" t="s">
        <v>411</v>
      </c>
      <c r="D364" s="313">
        <v>5311</v>
      </c>
      <c r="E364" s="313" t="s">
        <v>417</v>
      </c>
      <c r="F364" s="320" t="s">
        <v>418</v>
      </c>
      <c r="G364" s="315">
        <v>1182000</v>
      </c>
      <c r="H364" s="315">
        <v>1182000</v>
      </c>
    </row>
    <row r="365" spans="1:8" ht="12.6" customHeight="1" x14ac:dyDescent="0.2">
      <c r="A365" s="416">
        <v>362</v>
      </c>
      <c r="B365" s="313">
        <v>13</v>
      </c>
      <c r="C365" s="313" t="s">
        <v>411</v>
      </c>
      <c r="D365" s="313">
        <v>5311</v>
      </c>
      <c r="E365" s="313" t="s">
        <v>417</v>
      </c>
      <c r="F365" s="320" t="s">
        <v>419</v>
      </c>
      <c r="G365" s="315">
        <v>0</v>
      </c>
      <c r="H365" s="315">
        <v>45000</v>
      </c>
    </row>
    <row r="366" spans="1:8" ht="12.6" customHeight="1" x14ac:dyDescent="0.2">
      <c r="A366" s="416">
        <v>363</v>
      </c>
      <c r="B366" s="313">
        <v>13</v>
      </c>
      <c r="C366" s="313" t="s">
        <v>411</v>
      </c>
      <c r="D366" s="313">
        <v>5311</v>
      </c>
      <c r="E366" s="313" t="s">
        <v>392</v>
      </c>
      <c r="F366" s="320" t="s">
        <v>420</v>
      </c>
      <c r="G366" s="315">
        <v>15000</v>
      </c>
      <c r="H366" s="315">
        <v>15000</v>
      </c>
    </row>
    <row r="367" spans="1:8" ht="12.6" customHeight="1" x14ac:dyDescent="0.2">
      <c r="A367" s="416">
        <v>364</v>
      </c>
      <c r="B367" s="313">
        <v>13</v>
      </c>
      <c r="C367" s="313" t="s">
        <v>411</v>
      </c>
      <c r="D367" s="313">
        <v>5311</v>
      </c>
      <c r="E367" s="313" t="s">
        <v>421</v>
      </c>
      <c r="F367" s="320" t="s">
        <v>422</v>
      </c>
      <c r="G367" s="315">
        <v>300000</v>
      </c>
      <c r="H367" s="315">
        <v>400000</v>
      </c>
    </row>
    <row r="368" spans="1:8" ht="12.6" customHeight="1" x14ac:dyDescent="0.2">
      <c r="A368" s="416">
        <v>365</v>
      </c>
      <c r="B368" s="313">
        <v>13</v>
      </c>
      <c r="C368" s="313" t="s">
        <v>411</v>
      </c>
      <c r="D368" s="313">
        <v>5311</v>
      </c>
      <c r="E368" s="313" t="s">
        <v>133</v>
      </c>
      <c r="F368" s="320" t="s">
        <v>423</v>
      </c>
      <c r="G368" s="315">
        <v>3000</v>
      </c>
      <c r="H368" s="315">
        <v>3000</v>
      </c>
    </row>
    <row r="369" spans="1:8" ht="12.6" customHeight="1" x14ac:dyDescent="0.2">
      <c r="A369" s="416">
        <v>366</v>
      </c>
      <c r="B369" s="313">
        <v>13</v>
      </c>
      <c r="C369" s="313" t="s">
        <v>411</v>
      </c>
      <c r="D369" s="313">
        <v>5311</v>
      </c>
      <c r="E369" s="313" t="s">
        <v>208</v>
      </c>
      <c r="F369" s="320" t="s">
        <v>260</v>
      </c>
      <c r="G369" s="315">
        <v>110000</v>
      </c>
      <c r="H369" s="315">
        <v>110000</v>
      </c>
    </row>
    <row r="370" spans="1:8" ht="12.6" customHeight="1" x14ac:dyDescent="0.2">
      <c r="A370" s="416">
        <v>367</v>
      </c>
      <c r="B370" s="313">
        <v>13</v>
      </c>
      <c r="C370" s="313" t="s">
        <v>411</v>
      </c>
      <c r="D370" s="313">
        <v>5311</v>
      </c>
      <c r="E370" s="313" t="s">
        <v>76</v>
      </c>
      <c r="F370" s="320" t="s">
        <v>716</v>
      </c>
      <c r="G370" s="315">
        <v>120000</v>
      </c>
      <c r="H370" s="315">
        <v>120000</v>
      </c>
    </row>
    <row r="371" spans="1:8" ht="12.6" customHeight="1" x14ac:dyDescent="0.2">
      <c r="A371" s="416">
        <v>368</v>
      </c>
      <c r="B371" s="313">
        <v>13</v>
      </c>
      <c r="C371" s="313" t="s">
        <v>411</v>
      </c>
      <c r="D371" s="313">
        <v>5311</v>
      </c>
      <c r="E371" s="313" t="s">
        <v>215</v>
      </c>
      <c r="F371" s="320" t="s">
        <v>216</v>
      </c>
      <c r="G371" s="315">
        <v>20000</v>
      </c>
      <c r="H371" s="315">
        <v>20000</v>
      </c>
    </row>
    <row r="372" spans="1:8" ht="12.6" customHeight="1" x14ac:dyDescent="0.2">
      <c r="A372" s="416">
        <v>369</v>
      </c>
      <c r="B372" s="313">
        <v>13</v>
      </c>
      <c r="C372" s="313" t="s">
        <v>411</v>
      </c>
      <c r="D372" s="313">
        <v>5311</v>
      </c>
      <c r="E372" s="313" t="s">
        <v>263</v>
      </c>
      <c r="F372" s="320" t="s">
        <v>264</v>
      </c>
      <c r="G372" s="315">
        <v>210000</v>
      </c>
      <c r="H372" s="315">
        <v>210000</v>
      </c>
    </row>
    <row r="373" spans="1:8" ht="12.6" customHeight="1" x14ac:dyDescent="0.2">
      <c r="A373" s="416">
        <v>370</v>
      </c>
      <c r="B373" s="313">
        <v>13</v>
      </c>
      <c r="C373" s="313" t="s">
        <v>411</v>
      </c>
      <c r="D373" s="313">
        <v>5311</v>
      </c>
      <c r="E373" s="313" t="s">
        <v>134</v>
      </c>
      <c r="F373" s="320" t="s">
        <v>375</v>
      </c>
      <c r="G373" s="315">
        <v>100000</v>
      </c>
      <c r="H373" s="315">
        <v>100000</v>
      </c>
    </row>
    <row r="374" spans="1:8" ht="12.6" customHeight="1" x14ac:dyDescent="0.2">
      <c r="A374" s="416">
        <v>371</v>
      </c>
      <c r="B374" s="313">
        <v>13</v>
      </c>
      <c r="C374" s="313" t="s">
        <v>411</v>
      </c>
      <c r="D374" s="313">
        <v>5311</v>
      </c>
      <c r="E374" s="313" t="s">
        <v>220</v>
      </c>
      <c r="F374" s="320" t="s">
        <v>424</v>
      </c>
      <c r="G374" s="315">
        <v>8000</v>
      </c>
      <c r="H374" s="315">
        <v>8000</v>
      </c>
    </row>
    <row r="375" spans="1:8" ht="12.6" customHeight="1" x14ac:dyDescent="0.2">
      <c r="A375" s="416">
        <v>372</v>
      </c>
      <c r="B375" s="313">
        <v>13</v>
      </c>
      <c r="C375" s="313" t="s">
        <v>411</v>
      </c>
      <c r="D375" s="313">
        <v>5311</v>
      </c>
      <c r="E375" s="313" t="s">
        <v>278</v>
      </c>
      <c r="F375" s="320" t="s">
        <v>279</v>
      </c>
      <c r="G375" s="315">
        <v>200000</v>
      </c>
      <c r="H375" s="315">
        <v>200000</v>
      </c>
    </row>
    <row r="376" spans="1:8" ht="12.6" customHeight="1" x14ac:dyDescent="0.2">
      <c r="A376" s="416">
        <v>373</v>
      </c>
      <c r="B376" s="313">
        <v>13</v>
      </c>
      <c r="C376" s="313" t="s">
        <v>411</v>
      </c>
      <c r="D376" s="313">
        <v>5311</v>
      </c>
      <c r="E376" s="313" t="s">
        <v>404</v>
      </c>
      <c r="F376" s="320" t="s">
        <v>425</v>
      </c>
      <c r="G376" s="315">
        <v>140000</v>
      </c>
      <c r="H376" s="315">
        <v>120000</v>
      </c>
    </row>
    <row r="377" spans="1:8" ht="12.6" customHeight="1" x14ac:dyDescent="0.2">
      <c r="A377" s="416">
        <v>374</v>
      </c>
      <c r="B377" s="313">
        <v>13</v>
      </c>
      <c r="C377" s="313" t="s">
        <v>411</v>
      </c>
      <c r="D377" s="313">
        <v>5311</v>
      </c>
      <c r="E377" s="313" t="s">
        <v>265</v>
      </c>
      <c r="F377" s="320" t="s">
        <v>266</v>
      </c>
      <c r="G377" s="315">
        <v>85000</v>
      </c>
      <c r="H377" s="315">
        <v>85000</v>
      </c>
    </row>
    <row r="378" spans="1:8" ht="12.6" customHeight="1" x14ac:dyDescent="0.2">
      <c r="A378" s="416">
        <v>375</v>
      </c>
      <c r="B378" s="313">
        <v>13</v>
      </c>
      <c r="C378" s="313" t="s">
        <v>411</v>
      </c>
      <c r="D378" s="313">
        <v>5311</v>
      </c>
      <c r="E378" s="313" t="s">
        <v>78</v>
      </c>
      <c r="F378" s="320" t="s">
        <v>247</v>
      </c>
      <c r="G378" s="315">
        <v>330000</v>
      </c>
      <c r="H378" s="315">
        <v>450000</v>
      </c>
    </row>
    <row r="379" spans="1:8" ht="12.6" customHeight="1" x14ac:dyDescent="0.2">
      <c r="A379" s="416">
        <v>376</v>
      </c>
      <c r="B379" s="313">
        <v>13</v>
      </c>
      <c r="C379" s="313" t="s">
        <v>411</v>
      </c>
      <c r="D379" s="313">
        <v>5311</v>
      </c>
      <c r="E379" s="313" t="s">
        <v>79</v>
      </c>
      <c r="F379" s="320" t="s">
        <v>218</v>
      </c>
      <c r="G379" s="315">
        <v>110000</v>
      </c>
      <c r="H379" s="315">
        <v>110000</v>
      </c>
    </row>
    <row r="380" spans="1:8" ht="12.6" customHeight="1" x14ac:dyDescent="0.2">
      <c r="A380" s="416">
        <v>377</v>
      </c>
      <c r="B380" s="313">
        <v>13</v>
      </c>
      <c r="C380" s="313" t="s">
        <v>411</v>
      </c>
      <c r="D380" s="313">
        <v>5311</v>
      </c>
      <c r="E380" s="313" t="s">
        <v>81</v>
      </c>
      <c r="F380" s="320" t="s">
        <v>426</v>
      </c>
      <c r="G380" s="315">
        <v>40000</v>
      </c>
      <c r="H380" s="315">
        <v>40000</v>
      </c>
    </row>
    <row r="381" spans="1:8" ht="12.6" customHeight="1" x14ac:dyDescent="0.2">
      <c r="A381" s="416">
        <v>378</v>
      </c>
      <c r="B381" s="313">
        <v>13</v>
      </c>
      <c r="C381" s="313" t="s">
        <v>411</v>
      </c>
      <c r="D381" s="313">
        <v>5311</v>
      </c>
      <c r="E381" s="313" t="s">
        <v>82</v>
      </c>
      <c r="F381" s="320" t="s">
        <v>427</v>
      </c>
      <c r="G381" s="315">
        <v>7000</v>
      </c>
      <c r="H381" s="315">
        <v>7000</v>
      </c>
    </row>
    <row r="382" spans="1:8" ht="12.6" customHeight="1" x14ac:dyDescent="0.2">
      <c r="A382" s="416">
        <v>379</v>
      </c>
      <c r="B382" s="313">
        <v>13</v>
      </c>
      <c r="C382" s="313" t="s">
        <v>411</v>
      </c>
      <c r="D382" s="313">
        <v>5311</v>
      </c>
      <c r="E382" s="313" t="s">
        <v>428</v>
      </c>
      <c r="F382" s="320" t="s">
        <v>718</v>
      </c>
      <c r="G382" s="315">
        <v>5000</v>
      </c>
      <c r="H382" s="315">
        <v>0</v>
      </c>
    </row>
    <row r="383" spans="1:8" ht="12.6" customHeight="1" x14ac:dyDescent="0.2">
      <c r="A383" s="416">
        <v>380</v>
      </c>
      <c r="B383" s="313">
        <v>13</v>
      </c>
      <c r="C383" s="313" t="s">
        <v>411</v>
      </c>
      <c r="D383" s="313">
        <v>5311</v>
      </c>
      <c r="E383" s="313" t="s">
        <v>83</v>
      </c>
      <c r="F383" s="320" t="s">
        <v>429</v>
      </c>
      <c r="G383" s="315">
        <v>10000</v>
      </c>
      <c r="H383" s="315">
        <v>10000</v>
      </c>
    </row>
    <row r="384" spans="1:8" ht="12.6" customHeight="1" x14ac:dyDescent="0.2">
      <c r="A384" s="416">
        <v>381</v>
      </c>
      <c r="B384" s="313">
        <v>13</v>
      </c>
      <c r="C384" s="313" t="s">
        <v>411</v>
      </c>
      <c r="D384" s="313">
        <v>5311</v>
      </c>
      <c r="E384" s="313" t="s">
        <v>251</v>
      </c>
      <c r="F384" s="320" t="s">
        <v>252</v>
      </c>
      <c r="G384" s="315">
        <v>75000</v>
      </c>
      <c r="H384" s="315">
        <v>60000</v>
      </c>
    </row>
    <row r="385" spans="1:8" ht="12.6" customHeight="1" x14ac:dyDescent="0.2">
      <c r="A385" s="416">
        <v>382</v>
      </c>
      <c r="B385" s="313">
        <v>13</v>
      </c>
      <c r="C385" s="313" t="s">
        <v>411</v>
      </c>
      <c r="D385" s="313">
        <v>5311</v>
      </c>
      <c r="E385" s="313" t="s">
        <v>430</v>
      </c>
      <c r="F385" s="320" t="s">
        <v>431</v>
      </c>
      <c r="G385" s="315">
        <v>50000</v>
      </c>
      <c r="H385" s="315">
        <v>50000</v>
      </c>
    </row>
    <row r="386" spans="1:8" ht="12.6" customHeight="1" thickBot="1" x14ac:dyDescent="0.25">
      <c r="A386" s="416">
        <v>383</v>
      </c>
      <c r="B386" s="313">
        <v>13</v>
      </c>
      <c r="C386" s="313" t="s">
        <v>432</v>
      </c>
      <c r="D386" s="313">
        <v>5311</v>
      </c>
      <c r="E386" s="345">
        <v>5222</v>
      </c>
      <c r="F386" s="344" t="s">
        <v>433</v>
      </c>
      <c r="G386" s="346">
        <v>100000</v>
      </c>
      <c r="H386" s="346">
        <v>0</v>
      </c>
    </row>
    <row r="387" spans="1:8" ht="12.6" customHeight="1" thickBot="1" x14ac:dyDescent="0.25">
      <c r="A387" s="416">
        <v>384</v>
      </c>
      <c r="B387" s="190">
        <v>13</v>
      </c>
      <c r="C387" s="3"/>
      <c r="D387" s="3" t="s">
        <v>36</v>
      </c>
      <c r="E387" s="3"/>
      <c r="F387" s="3"/>
      <c r="G387" s="325">
        <f t="shared" ref="G387:H387" si="1">SUM(G359:G386)</f>
        <v>19585000</v>
      </c>
      <c r="H387" s="418">
        <f t="shared" si="1"/>
        <v>20335000</v>
      </c>
    </row>
    <row r="388" spans="1:8" ht="12.6" customHeight="1" x14ac:dyDescent="0.2">
      <c r="A388" s="416">
        <v>385</v>
      </c>
      <c r="B388" s="345">
        <v>14</v>
      </c>
      <c r="C388" s="345" t="s">
        <v>434</v>
      </c>
      <c r="D388" s="345">
        <v>3699</v>
      </c>
      <c r="E388" s="345">
        <v>5901</v>
      </c>
      <c r="F388" s="344" t="s">
        <v>435</v>
      </c>
      <c r="G388" s="346">
        <v>955000</v>
      </c>
      <c r="H388" s="346">
        <v>955000</v>
      </c>
    </row>
    <row r="389" spans="1:8" ht="12.6" customHeight="1" x14ac:dyDescent="0.2">
      <c r="A389" s="416">
        <v>386</v>
      </c>
      <c r="B389" s="313">
        <v>14</v>
      </c>
      <c r="C389" s="313" t="s">
        <v>436</v>
      </c>
      <c r="D389" s="345">
        <v>3699</v>
      </c>
      <c r="E389" s="345">
        <v>5901</v>
      </c>
      <c r="F389" s="320" t="s">
        <v>437</v>
      </c>
      <c r="G389" s="346">
        <v>145000</v>
      </c>
      <c r="H389" s="346">
        <v>145000</v>
      </c>
    </row>
    <row r="390" spans="1:8" ht="12.6" customHeight="1" x14ac:dyDescent="0.2">
      <c r="A390" s="416">
        <v>387</v>
      </c>
      <c r="B390" s="313">
        <v>14</v>
      </c>
      <c r="C390" s="313" t="s">
        <v>438</v>
      </c>
      <c r="D390" s="345">
        <v>3699</v>
      </c>
      <c r="E390" s="345">
        <v>5901</v>
      </c>
      <c r="F390" s="320" t="s">
        <v>439</v>
      </c>
      <c r="G390" s="346">
        <v>130000</v>
      </c>
      <c r="H390" s="346">
        <v>130000</v>
      </c>
    </row>
    <row r="391" spans="1:8" ht="12.6" customHeight="1" x14ac:dyDescent="0.2">
      <c r="A391" s="416">
        <v>388</v>
      </c>
      <c r="B391" s="313">
        <v>14</v>
      </c>
      <c r="C391" s="313" t="s">
        <v>440</v>
      </c>
      <c r="D391" s="345">
        <v>3699</v>
      </c>
      <c r="E391" s="345">
        <v>5901</v>
      </c>
      <c r="F391" s="320" t="s">
        <v>441</v>
      </c>
      <c r="G391" s="315">
        <v>260000</v>
      </c>
      <c r="H391" s="315">
        <v>260000</v>
      </c>
    </row>
    <row r="392" spans="1:8" ht="12.6" customHeight="1" x14ac:dyDescent="0.2">
      <c r="A392" s="416">
        <v>389</v>
      </c>
      <c r="B392" s="313">
        <v>14</v>
      </c>
      <c r="C392" s="313" t="s">
        <v>442</v>
      </c>
      <c r="D392" s="345">
        <v>3699</v>
      </c>
      <c r="E392" s="345">
        <v>5901</v>
      </c>
      <c r="F392" s="320" t="s">
        <v>443</v>
      </c>
      <c r="G392" s="315">
        <v>130000</v>
      </c>
      <c r="H392" s="315">
        <v>130000</v>
      </c>
    </row>
    <row r="393" spans="1:8" ht="12.6" customHeight="1" x14ac:dyDescent="0.2">
      <c r="A393" s="416">
        <v>390</v>
      </c>
      <c r="B393" s="313">
        <v>14</v>
      </c>
      <c r="C393" s="313" t="s">
        <v>444</v>
      </c>
      <c r="D393" s="345">
        <v>3699</v>
      </c>
      <c r="E393" s="345">
        <v>5901</v>
      </c>
      <c r="F393" s="320" t="s">
        <v>445</v>
      </c>
      <c r="G393" s="315">
        <v>140000</v>
      </c>
      <c r="H393" s="315">
        <v>140000</v>
      </c>
    </row>
    <row r="394" spans="1:8" ht="12.6" customHeight="1" x14ac:dyDescent="0.2">
      <c r="A394" s="416">
        <v>391</v>
      </c>
      <c r="B394" s="313">
        <v>14</v>
      </c>
      <c r="C394" s="313" t="s">
        <v>446</v>
      </c>
      <c r="D394" s="345">
        <v>3699</v>
      </c>
      <c r="E394" s="345">
        <v>5901</v>
      </c>
      <c r="F394" s="320" t="s">
        <v>447</v>
      </c>
      <c r="G394" s="315">
        <v>390000</v>
      </c>
      <c r="H394" s="315">
        <v>390000</v>
      </c>
    </row>
    <row r="395" spans="1:8" ht="12.6" customHeight="1" thickBot="1" x14ac:dyDescent="0.25">
      <c r="A395" s="416">
        <v>392</v>
      </c>
      <c r="B395" s="348">
        <v>14</v>
      </c>
      <c r="C395" s="348" t="s">
        <v>448</v>
      </c>
      <c r="D395" s="345">
        <v>3699</v>
      </c>
      <c r="E395" s="345">
        <v>5901</v>
      </c>
      <c r="F395" s="349" t="s">
        <v>449</v>
      </c>
      <c r="G395" s="342">
        <v>200000</v>
      </c>
      <c r="H395" s="342">
        <v>200000</v>
      </c>
    </row>
    <row r="396" spans="1:8" ht="12.6" customHeight="1" thickBot="1" x14ac:dyDescent="0.25">
      <c r="A396" s="416">
        <v>393</v>
      </c>
      <c r="B396" s="190">
        <v>14</v>
      </c>
      <c r="C396" s="3"/>
      <c r="D396" s="3" t="s">
        <v>37</v>
      </c>
      <c r="E396" s="324"/>
      <c r="F396" s="3"/>
      <c r="G396" s="325">
        <f>G388+G389+G390+G391+G392+G393+G394+G395</f>
        <v>2350000</v>
      </c>
      <c r="H396" s="418">
        <f>H388+H389+H390+H391+H392+H393+H394+H395</f>
        <v>2350000</v>
      </c>
    </row>
    <row r="397" spans="1:8" ht="12.6" customHeight="1" x14ac:dyDescent="0.2">
      <c r="A397" s="416">
        <v>394</v>
      </c>
      <c r="B397" s="22">
        <v>15</v>
      </c>
      <c r="C397" s="22" t="s">
        <v>450</v>
      </c>
      <c r="D397" s="22">
        <v>6112</v>
      </c>
      <c r="E397" s="22" t="s">
        <v>451</v>
      </c>
      <c r="F397" s="350" t="s">
        <v>746</v>
      </c>
      <c r="G397" s="351">
        <v>4150000</v>
      </c>
      <c r="H397" s="351">
        <v>4150000</v>
      </c>
    </row>
    <row r="398" spans="1:8" ht="12.6" customHeight="1" x14ac:dyDescent="0.2">
      <c r="A398" s="416">
        <v>395</v>
      </c>
      <c r="B398" s="26">
        <v>15</v>
      </c>
      <c r="C398" s="26" t="s">
        <v>450</v>
      </c>
      <c r="D398" s="26">
        <v>6112</v>
      </c>
      <c r="E398" s="26" t="s">
        <v>451</v>
      </c>
      <c r="F398" s="128" t="s">
        <v>747</v>
      </c>
      <c r="G398" s="269">
        <v>250000</v>
      </c>
      <c r="H398" s="269">
        <v>250000</v>
      </c>
    </row>
    <row r="399" spans="1:8" ht="12.6" customHeight="1" x14ac:dyDescent="0.2">
      <c r="A399" s="416">
        <v>396</v>
      </c>
      <c r="B399" s="26">
        <v>15</v>
      </c>
      <c r="C399" s="26" t="s">
        <v>450</v>
      </c>
      <c r="D399" s="26">
        <v>6112</v>
      </c>
      <c r="E399" s="26" t="s">
        <v>451</v>
      </c>
      <c r="F399" s="128" t="s">
        <v>452</v>
      </c>
      <c r="G399" s="269">
        <v>150000</v>
      </c>
      <c r="H399" s="269">
        <v>150000</v>
      </c>
    </row>
    <row r="400" spans="1:8" ht="12.6" customHeight="1" x14ac:dyDescent="0.2">
      <c r="A400" s="416">
        <v>397</v>
      </c>
      <c r="B400" s="26">
        <v>15</v>
      </c>
      <c r="C400" s="26" t="s">
        <v>450</v>
      </c>
      <c r="D400" s="26">
        <v>6112</v>
      </c>
      <c r="E400" s="26" t="s">
        <v>451</v>
      </c>
      <c r="F400" s="128" t="s">
        <v>453</v>
      </c>
      <c r="G400" s="269">
        <v>50000</v>
      </c>
      <c r="H400" s="269">
        <v>50000</v>
      </c>
    </row>
    <row r="401" spans="1:16" ht="12.6" customHeight="1" x14ac:dyDescent="0.2">
      <c r="A401" s="416">
        <v>398</v>
      </c>
      <c r="B401" s="268">
        <v>15</v>
      </c>
      <c r="C401" s="268" t="s">
        <v>450</v>
      </c>
      <c r="D401" s="268">
        <v>6112</v>
      </c>
      <c r="E401" s="26">
        <v>5023</v>
      </c>
      <c r="F401" s="266" t="s">
        <v>454</v>
      </c>
      <c r="G401" s="352">
        <f>SUM(G397:G400)</f>
        <v>4600000</v>
      </c>
      <c r="H401" s="352">
        <f>SUM(H397:H400)</f>
        <v>4600000</v>
      </c>
    </row>
    <row r="402" spans="1:16" ht="12.6" customHeight="1" x14ac:dyDescent="0.2">
      <c r="A402" s="416">
        <v>399</v>
      </c>
      <c r="B402" s="26">
        <v>15</v>
      </c>
      <c r="C402" s="26" t="s">
        <v>450</v>
      </c>
      <c r="D402" s="26">
        <v>6112</v>
      </c>
      <c r="E402" s="26" t="s">
        <v>414</v>
      </c>
      <c r="F402" s="128" t="s">
        <v>455</v>
      </c>
      <c r="G402" s="269">
        <v>700000</v>
      </c>
      <c r="H402" s="269">
        <v>700000</v>
      </c>
    </row>
    <row r="403" spans="1:16" ht="12.6" customHeight="1" x14ac:dyDescent="0.2">
      <c r="A403" s="416">
        <v>400</v>
      </c>
      <c r="B403" s="26">
        <v>15</v>
      </c>
      <c r="C403" s="26" t="s">
        <v>450</v>
      </c>
      <c r="D403" s="26">
        <v>6112</v>
      </c>
      <c r="E403" s="26" t="s">
        <v>417</v>
      </c>
      <c r="F403" s="128" t="s">
        <v>418</v>
      </c>
      <c r="G403" s="269">
        <v>400000</v>
      </c>
      <c r="H403" s="269">
        <v>400000</v>
      </c>
    </row>
    <row r="404" spans="1:16" ht="12.6" customHeight="1" x14ac:dyDescent="0.2">
      <c r="A404" s="416">
        <v>401</v>
      </c>
      <c r="B404" s="26">
        <v>15</v>
      </c>
      <c r="C404" s="26" t="s">
        <v>450</v>
      </c>
      <c r="D404" s="26">
        <v>6112</v>
      </c>
      <c r="E404" s="26" t="s">
        <v>428</v>
      </c>
      <c r="F404" s="128" t="s">
        <v>456</v>
      </c>
      <c r="G404" s="269">
        <v>55000</v>
      </c>
      <c r="H404" s="269">
        <v>55000</v>
      </c>
    </row>
    <row r="405" spans="1:16" ht="12.6" customHeight="1" x14ac:dyDescent="0.2">
      <c r="A405" s="416">
        <v>402</v>
      </c>
      <c r="B405" s="26">
        <v>15</v>
      </c>
      <c r="C405" s="26" t="s">
        <v>450</v>
      </c>
      <c r="D405" s="26">
        <v>6112</v>
      </c>
      <c r="E405" s="26">
        <v>5173</v>
      </c>
      <c r="F405" s="128" t="s">
        <v>426</v>
      </c>
      <c r="G405" s="269">
        <v>5000</v>
      </c>
      <c r="H405" s="269">
        <v>5000</v>
      </c>
    </row>
    <row r="406" spans="1:16" ht="12.6" customHeight="1" x14ac:dyDescent="0.2">
      <c r="A406" s="416">
        <v>403</v>
      </c>
      <c r="B406" s="26">
        <v>15</v>
      </c>
      <c r="C406" s="26" t="s">
        <v>450</v>
      </c>
      <c r="D406" s="26">
        <v>6112</v>
      </c>
      <c r="E406" s="26" t="s">
        <v>430</v>
      </c>
      <c r="F406" s="128" t="s">
        <v>431</v>
      </c>
      <c r="G406" s="269">
        <v>20000</v>
      </c>
      <c r="H406" s="269">
        <v>20000</v>
      </c>
    </row>
    <row r="407" spans="1:16" ht="12.6" customHeight="1" x14ac:dyDescent="0.2">
      <c r="A407" s="416">
        <v>404</v>
      </c>
      <c r="B407" s="26">
        <v>15</v>
      </c>
      <c r="C407" s="353">
        <v>3000000000000</v>
      </c>
      <c r="D407" s="26">
        <v>6112</v>
      </c>
      <c r="E407" s="26">
        <v>5175</v>
      </c>
      <c r="F407" s="128" t="s">
        <v>684</v>
      </c>
      <c r="G407" s="269">
        <v>84000</v>
      </c>
      <c r="H407" s="269">
        <v>76000</v>
      </c>
    </row>
    <row r="408" spans="1:16" ht="12.6" customHeight="1" x14ac:dyDescent="0.2">
      <c r="A408" s="416">
        <v>405</v>
      </c>
      <c r="B408" s="268">
        <v>15</v>
      </c>
      <c r="C408" s="268"/>
      <c r="D408" s="268">
        <v>6112</v>
      </c>
      <c r="E408" s="332" t="s">
        <v>457</v>
      </c>
      <c r="F408" s="332"/>
      <c r="G408" s="352">
        <f>SUM(G401:G407)</f>
        <v>5864000</v>
      </c>
      <c r="H408" s="352">
        <f>SUM(H401:H407)</f>
        <v>5856000</v>
      </c>
      <c r="K408" s="217"/>
    </row>
    <row r="409" spans="1:16" ht="12.6" customHeight="1" x14ac:dyDescent="0.2">
      <c r="A409" s="416">
        <v>406</v>
      </c>
      <c r="B409" s="26">
        <v>15</v>
      </c>
      <c r="C409" s="26" t="s">
        <v>450</v>
      </c>
      <c r="D409" s="26">
        <v>6171</v>
      </c>
      <c r="E409" s="26">
        <v>5011</v>
      </c>
      <c r="F409" s="128" t="s">
        <v>700</v>
      </c>
      <c r="G409" s="269">
        <v>56836000</v>
      </c>
      <c r="H409" s="269">
        <v>55700000</v>
      </c>
      <c r="I409" s="354"/>
      <c r="K409" s="217"/>
    </row>
    <row r="410" spans="1:16" ht="12.6" customHeight="1" x14ac:dyDescent="0.2">
      <c r="A410" s="416">
        <v>407</v>
      </c>
      <c r="B410" s="26">
        <v>15</v>
      </c>
      <c r="C410" s="26" t="s">
        <v>450</v>
      </c>
      <c r="D410" s="268">
        <v>6171</v>
      </c>
      <c r="E410" s="268">
        <v>5011</v>
      </c>
      <c r="F410" s="332" t="s">
        <v>701</v>
      </c>
      <c r="G410" s="352">
        <v>56836000</v>
      </c>
      <c r="H410" s="352">
        <f>H409</f>
        <v>55700000</v>
      </c>
      <c r="K410" s="217"/>
    </row>
    <row r="411" spans="1:16" ht="12.6" customHeight="1" x14ac:dyDescent="0.2">
      <c r="A411" s="416">
        <v>408</v>
      </c>
      <c r="B411" s="26">
        <v>15</v>
      </c>
      <c r="C411" s="26" t="s">
        <v>450</v>
      </c>
      <c r="D411" s="26">
        <v>6171</v>
      </c>
      <c r="E411" s="26" t="s">
        <v>414</v>
      </c>
      <c r="F411" s="128" t="s">
        <v>455</v>
      </c>
      <c r="G411" s="269">
        <v>14500000</v>
      </c>
      <c r="H411" s="269">
        <v>14095000</v>
      </c>
      <c r="K411" s="217"/>
    </row>
    <row r="412" spans="1:16" ht="12.6" customHeight="1" x14ac:dyDescent="0.2">
      <c r="A412" s="416">
        <v>409</v>
      </c>
      <c r="B412" s="26">
        <v>15</v>
      </c>
      <c r="C412" s="26" t="s">
        <v>450</v>
      </c>
      <c r="D412" s="268">
        <v>6171</v>
      </c>
      <c r="E412" s="268" t="s">
        <v>414</v>
      </c>
      <c r="F412" s="332" t="s">
        <v>698</v>
      </c>
      <c r="G412" s="352">
        <f>SUM(G411:G411)</f>
        <v>14500000</v>
      </c>
      <c r="H412" s="352">
        <f>SUM(H411:H411)</f>
        <v>14095000</v>
      </c>
      <c r="J412" s="217"/>
      <c r="K412" s="217"/>
    </row>
    <row r="413" spans="1:16" ht="12.6" customHeight="1" x14ac:dyDescent="0.2">
      <c r="A413" s="416">
        <v>410</v>
      </c>
      <c r="B413" s="26">
        <v>15</v>
      </c>
      <c r="C413" s="26" t="s">
        <v>450</v>
      </c>
      <c r="D413" s="26">
        <v>6171</v>
      </c>
      <c r="E413" s="26" t="s">
        <v>417</v>
      </c>
      <c r="F413" s="128" t="s">
        <v>418</v>
      </c>
      <c r="G413" s="269">
        <v>5250000</v>
      </c>
      <c r="H413" s="269">
        <v>5105000</v>
      </c>
      <c r="K413" s="217"/>
      <c r="P413" s="385"/>
    </row>
    <row r="414" spans="1:16" ht="12.6" customHeight="1" x14ac:dyDescent="0.2">
      <c r="A414" s="416">
        <v>411</v>
      </c>
      <c r="B414" s="26"/>
      <c r="C414" s="26" t="s">
        <v>450</v>
      </c>
      <c r="D414" s="268">
        <v>6171</v>
      </c>
      <c r="E414" s="268" t="s">
        <v>417</v>
      </c>
      <c r="F414" s="332" t="s">
        <v>699</v>
      </c>
      <c r="G414" s="352">
        <f>SUM(G413:G413)</f>
        <v>5250000</v>
      </c>
      <c r="H414" s="352">
        <f>SUM(H413:H413)</f>
        <v>5105000</v>
      </c>
      <c r="K414" s="217"/>
    </row>
    <row r="415" spans="1:16" ht="12.6" customHeight="1" x14ac:dyDescent="0.2">
      <c r="A415" s="416">
        <v>412</v>
      </c>
      <c r="B415" s="26">
        <v>15</v>
      </c>
      <c r="C415" s="26" t="s">
        <v>450</v>
      </c>
      <c r="D415" s="26">
        <v>6171</v>
      </c>
      <c r="E415" s="26" t="s">
        <v>458</v>
      </c>
      <c r="F415" s="128" t="s">
        <v>459</v>
      </c>
      <c r="G415" s="269">
        <v>280000</v>
      </c>
      <c r="H415" s="269">
        <v>280000</v>
      </c>
      <c r="K415" s="217"/>
    </row>
    <row r="416" spans="1:16" ht="12.6" customHeight="1" x14ac:dyDescent="0.2">
      <c r="A416" s="416">
        <v>413</v>
      </c>
      <c r="B416" s="26">
        <v>15</v>
      </c>
      <c r="C416" s="26" t="s">
        <v>450</v>
      </c>
      <c r="D416" s="26">
        <v>6171</v>
      </c>
      <c r="E416" s="26" t="s">
        <v>428</v>
      </c>
      <c r="F416" s="128" t="s">
        <v>460</v>
      </c>
      <c r="G416" s="269">
        <v>75000</v>
      </c>
      <c r="H416" s="269">
        <v>75000</v>
      </c>
      <c r="K416" s="217"/>
    </row>
    <row r="417" spans="1:11" ht="12.6" customHeight="1" x14ac:dyDescent="0.2">
      <c r="A417" s="416">
        <v>414</v>
      </c>
      <c r="B417" s="26">
        <v>15</v>
      </c>
      <c r="C417" s="26" t="s">
        <v>450</v>
      </c>
      <c r="D417" s="26">
        <v>6171</v>
      </c>
      <c r="E417" s="26" t="s">
        <v>430</v>
      </c>
      <c r="F417" s="128" t="s">
        <v>431</v>
      </c>
      <c r="G417" s="269">
        <v>450000</v>
      </c>
      <c r="H417" s="269">
        <v>450000</v>
      </c>
      <c r="K417" s="217"/>
    </row>
    <row r="418" spans="1:11" ht="12.6" customHeight="1" x14ac:dyDescent="0.2">
      <c r="A418" s="416">
        <v>415</v>
      </c>
      <c r="B418" s="268">
        <v>15</v>
      </c>
      <c r="C418" s="268"/>
      <c r="D418" s="268">
        <v>6171</v>
      </c>
      <c r="E418" s="332" t="s">
        <v>461</v>
      </c>
      <c r="F418" s="332"/>
      <c r="G418" s="352">
        <f>G410+G412+G414+G415+G416+G417</f>
        <v>77391000</v>
      </c>
      <c r="H418" s="352">
        <f>H410+H412+H414+H415+H416+H417</f>
        <v>75705000</v>
      </c>
    </row>
    <row r="419" spans="1:11" ht="12.6" customHeight="1" x14ac:dyDescent="0.2">
      <c r="A419" s="416">
        <v>416</v>
      </c>
      <c r="B419" s="313">
        <v>15</v>
      </c>
      <c r="C419" s="329" t="s">
        <v>326</v>
      </c>
      <c r="D419" s="313">
        <v>6171</v>
      </c>
      <c r="E419" s="313" t="s">
        <v>265</v>
      </c>
      <c r="F419" s="320" t="s">
        <v>462</v>
      </c>
      <c r="G419" s="315">
        <v>550000</v>
      </c>
      <c r="H419" s="315">
        <v>550000</v>
      </c>
    </row>
    <row r="420" spans="1:11" ht="12.6" customHeight="1" x14ac:dyDescent="0.2">
      <c r="A420" s="416">
        <v>417</v>
      </c>
      <c r="B420" s="316">
        <v>15</v>
      </c>
      <c r="C420" s="316"/>
      <c r="D420" s="316">
        <v>6171</v>
      </c>
      <c r="E420" s="316" t="s">
        <v>463</v>
      </c>
      <c r="F420" s="317"/>
      <c r="G420" s="318">
        <f>SUM(G419)</f>
        <v>550000</v>
      </c>
      <c r="H420" s="318">
        <f>SUM(H419)</f>
        <v>550000</v>
      </c>
    </row>
    <row r="421" spans="1:11" ht="12.6" customHeight="1" x14ac:dyDescent="0.2">
      <c r="A421" s="416">
        <v>418</v>
      </c>
      <c r="B421" s="313">
        <v>15</v>
      </c>
      <c r="C421" s="313" t="s">
        <v>259</v>
      </c>
      <c r="D421" s="26">
        <v>6171</v>
      </c>
      <c r="E421" s="313" t="s">
        <v>87</v>
      </c>
      <c r="F421" s="320" t="s">
        <v>304</v>
      </c>
      <c r="G421" s="315">
        <v>180000</v>
      </c>
      <c r="H421" s="315">
        <v>180000</v>
      </c>
    </row>
    <row r="422" spans="1:11" ht="12.6" customHeight="1" x14ac:dyDescent="0.2">
      <c r="A422" s="416">
        <v>419</v>
      </c>
      <c r="B422" s="313">
        <v>15</v>
      </c>
      <c r="C422" s="313" t="s">
        <v>259</v>
      </c>
      <c r="D422" s="26">
        <v>6171</v>
      </c>
      <c r="E422" s="313" t="s">
        <v>392</v>
      </c>
      <c r="F422" s="320" t="s">
        <v>420</v>
      </c>
      <c r="G422" s="315">
        <v>10000</v>
      </c>
      <c r="H422" s="315">
        <v>10000</v>
      </c>
    </row>
    <row r="423" spans="1:11" ht="12.6" customHeight="1" x14ac:dyDescent="0.2">
      <c r="A423" s="416">
        <v>420</v>
      </c>
      <c r="B423" s="313">
        <v>15</v>
      </c>
      <c r="C423" s="313" t="s">
        <v>259</v>
      </c>
      <c r="D423" s="26">
        <v>6171</v>
      </c>
      <c r="E423" s="313" t="s">
        <v>394</v>
      </c>
      <c r="F423" s="320" t="s">
        <v>464</v>
      </c>
      <c r="G423" s="315">
        <v>40000</v>
      </c>
      <c r="H423" s="315">
        <v>40000</v>
      </c>
    </row>
    <row r="424" spans="1:11" ht="12.6" customHeight="1" x14ac:dyDescent="0.2">
      <c r="A424" s="416">
        <v>421</v>
      </c>
      <c r="B424" s="313">
        <v>15</v>
      </c>
      <c r="C424" s="313" t="s">
        <v>259</v>
      </c>
      <c r="D424" s="26">
        <v>6171</v>
      </c>
      <c r="E424" s="313" t="s">
        <v>396</v>
      </c>
      <c r="F424" s="320" t="s">
        <v>465</v>
      </c>
      <c r="G424" s="315">
        <v>6000</v>
      </c>
      <c r="H424" s="315">
        <v>6000</v>
      </c>
    </row>
    <row r="425" spans="1:11" ht="12.6" customHeight="1" x14ac:dyDescent="0.2">
      <c r="A425" s="416">
        <v>422</v>
      </c>
      <c r="B425" s="313">
        <v>15</v>
      </c>
      <c r="C425" s="313" t="s">
        <v>259</v>
      </c>
      <c r="D425" s="26">
        <v>6171</v>
      </c>
      <c r="E425" s="313" t="s">
        <v>133</v>
      </c>
      <c r="F425" s="320" t="s">
        <v>423</v>
      </c>
      <c r="G425" s="315">
        <v>50000</v>
      </c>
      <c r="H425" s="315">
        <v>40000</v>
      </c>
    </row>
    <row r="426" spans="1:11" ht="12.6" customHeight="1" x14ac:dyDescent="0.2">
      <c r="A426" s="416">
        <v>423</v>
      </c>
      <c r="B426" s="313">
        <v>15</v>
      </c>
      <c r="C426" s="313" t="s">
        <v>259</v>
      </c>
      <c r="D426" s="26">
        <v>6171</v>
      </c>
      <c r="E426" s="313" t="s">
        <v>208</v>
      </c>
      <c r="F426" s="320" t="s">
        <v>260</v>
      </c>
      <c r="G426" s="315">
        <v>510000</v>
      </c>
      <c r="H426" s="315">
        <v>300000</v>
      </c>
    </row>
    <row r="427" spans="1:11" ht="12.6" customHeight="1" x14ac:dyDescent="0.2">
      <c r="A427" s="416">
        <v>424</v>
      </c>
      <c r="B427" s="313">
        <v>15</v>
      </c>
      <c r="C427" s="313" t="s">
        <v>259</v>
      </c>
      <c r="D427" s="26">
        <v>6171</v>
      </c>
      <c r="E427" s="313" t="s">
        <v>76</v>
      </c>
      <c r="F427" s="320" t="s">
        <v>716</v>
      </c>
      <c r="G427" s="315">
        <v>900000</v>
      </c>
      <c r="H427" s="315">
        <v>755000</v>
      </c>
    </row>
    <row r="428" spans="1:11" ht="12.6" customHeight="1" x14ac:dyDescent="0.2">
      <c r="A428" s="416">
        <v>425</v>
      </c>
      <c r="B428" s="313">
        <v>15</v>
      </c>
      <c r="C428" s="313" t="s">
        <v>259</v>
      </c>
      <c r="D428" s="26">
        <v>6171</v>
      </c>
      <c r="E428" s="313" t="s">
        <v>263</v>
      </c>
      <c r="F428" s="320" t="s">
        <v>264</v>
      </c>
      <c r="G428" s="315">
        <v>190000</v>
      </c>
      <c r="H428" s="315">
        <v>140000</v>
      </c>
    </row>
    <row r="429" spans="1:11" ht="12.6" customHeight="1" x14ac:dyDescent="0.2">
      <c r="A429" s="416">
        <v>426</v>
      </c>
      <c r="B429" s="313">
        <v>15</v>
      </c>
      <c r="C429" s="313" t="s">
        <v>259</v>
      </c>
      <c r="D429" s="26">
        <v>6171</v>
      </c>
      <c r="E429" s="313">
        <v>5162</v>
      </c>
      <c r="F429" s="320" t="s">
        <v>651</v>
      </c>
      <c r="G429" s="315">
        <v>3000</v>
      </c>
      <c r="H429" s="315">
        <v>3000</v>
      </c>
    </row>
    <row r="430" spans="1:11" ht="12.6" customHeight="1" x14ac:dyDescent="0.2">
      <c r="A430" s="416">
        <v>427</v>
      </c>
      <c r="B430" s="313">
        <v>15</v>
      </c>
      <c r="C430" s="313" t="s">
        <v>259</v>
      </c>
      <c r="D430" s="26">
        <v>6171</v>
      </c>
      <c r="E430" s="313" t="s">
        <v>220</v>
      </c>
      <c r="F430" s="320" t="s">
        <v>424</v>
      </c>
      <c r="G430" s="315">
        <v>10000</v>
      </c>
      <c r="H430" s="315">
        <v>10000</v>
      </c>
    </row>
    <row r="431" spans="1:11" ht="12.6" customHeight="1" x14ac:dyDescent="0.2">
      <c r="A431" s="416">
        <v>428</v>
      </c>
      <c r="B431" s="313">
        <v>15</v>
      </c>
      <c r="C431" s="313" t="s">
        <v>259</v>
      </c>
      <c r="D431" s="26">
        <v>6171</v>
      </c>
      <c r="E431" s="313" t="s">
        <v>222</v>
      </c>
      <c r="F431" s="320" t="s">
        <v>246</v>
      </c>
      <c r="G431" s="315">
        <v>400000</v>
      </c>
      <c r="H431" s="315">
        <v>400000</v>
      </c>
    </row>
    <row r="432" spans="1:11" ht="12.6" customHeight="1" x14ac:dyDescent="0.2">
      <c r="A432" s="416">
        <v>429</v>
      </c>
      <c r="B432" s="313">
        <v>15</v>
      </c>
      <c r="C432" s="313" t="s">
        <v>259</v>
      </c>
      <c r="D432" s="26">
        <v>6171</v>
      </c>
      <c r="E432" s="313" t="s">
        <v>404</v>
      </c>
      <c r="F432" s="320" t="s">
        <v>425</v>
      </c>
      <c r="G432" s="315">
        <v>640000</v>
      </c>
      <c r="H432" s="315">
        <v>640000</v>
      </c>
    </row>
    <row r="433" spans="1:8" ht="12.6" customHeight="1" x14ac:dyDescent="0.2">
      <c r="A433" s="416">
        <v>430</v>
      </c>
      <c r="B433" s="313">
        <v>15</v>
      </c>
      <c r="C433" s="313" t="s">
        <v>259</v>
      </c>
      <c r="D433" s="26">
        <v>6171</v>
      </c>
      <c r="E433" s="313" t="s">
        <v>78</v>
      </c>
      <c r="F433" s="320" t="s">
        <v>247</v>
      </c>
      <c r="G433" s="315">
        <v>800000</v>
      </c>
      <c r="H433" s="315">
        <v>600000</v>
      </c>
    </row>
    <row r="434" spans="1:8" ht="12.6" customHeight="1" x14ac:dyDescent="0.2">
      <c r="A434" s="416">
        <v>431</v>
      </c>
      <c r="B434" s="313">
        <v>15</v>
      </c>
      <c r="C434" s="313" t="s">
        <v>259</v>
      </c>
      <c r="D434" s="26">
        <v>6171</v>
      </c>
      <c r="E434" s="313" t="s">
        <v>79</v>
      </c>
      <c r="F434" s="320" t="s">
        <v>218</v>
      </c>
      <c r="G434" s="315">
        <v>320000</v>
      </c>
      <c r="H434" s="315">
        <v>220000</v>
      </c>
    </row>
    <row r="435" spans="1:8" ht="12.6" customHeight="1" x14ac:dyDescent="0.2">
      <c r="A435" s="416">
        <v>432</v>
      </c>
      <c r="B435" s="313">
        <v>15</v>
      </c>
      <c r="C435" s="313" t="s">
        <v>259</v>
      </c>
      <c r="D435" s="26">
        <v>6171</v>
      </c>
      <c r="E435" s="313" t="s">
        <v>82</v>
      </c>
      <c r="F435" s="320" t="s">
        <v>427</v>
      </c>
      <c r="G435" s="315">
        <v>62000</v>
      </c>
      <c r="H435" s="315">
        <v>61000</v>
      </c>
    </row>
    <row r="436" spans="1:8" ht="12.6" customHeight="1" x14ac:dyDescent="0.2">
      <c r="A436" s="416">
        <v>433</v>
      </c>
      <c r="B436" s="313">
        <v>15</v>
      </c>
      <c r="C436" s="313" t="s">
        <v>259</v>
      </c>
      <c r="D436" s="26">
        <v>6171</v>
      </c>
      <c r="E436" s="313" t="s">
        <v>251</v>
      </c>
      <c r="F436" s="320" t="s">
        <v>252</v>
      </c>
      <c r="G436" s="315">
        <v>9000</v>
      </c>
      <c r="H436" s="315">
        <v>9000</v>
      </c>
    </row>
    <row r="437" spans="1:8" ht="12.6" customHeight="1" x14ac:dyDescent="0.2">
      <c r="A437" s="416">
        <v>434</v>
      </c>
      <c r="B437" s="316">
        <v>15</v>
      </c>
      <c r="C437" s="316"/>
      <c r="D437" s="316">
        <v>6171</v>
      </c>
      <c r="E437" s="317" t="s">
        <v>466</v>
      </c>
      <c r="F437" s="317"/>
      <c r="G437" s="318">
        <f>SUM(G421:G436)</f>
        <v>4130000</v>
      </c>
      <c r="H437" s="318">
        <f>SUM(H421:H436)</f>
        <v>3414000</v>
      </c>
    </row>
    <row r="438" spans="1:8" ht="12.6" customHeight="1" x14ac:dyDescent="0.2">
      <c r="A438" s="416">
        <v>435</v>
      </c>
      <c r="B438" s="313">
        <v>15</v>
      </c>
      <c r="C438" s="313" t="s">
        <v>467</v>
      </c>
      <c r="D438" s="26">
        <v>6171</v>
      </c>
      <c r="E438" s="313" t="s">
        <v>211</v>
      </c>
      <c r="F438" s="320" t="s">
        <v>212</v>
      </c>
      <c r="G438" s="315">
        <v>180000</v>
      </c>
      <c r="H438" s="315">
        <v>180000</v>
      </c>
    </row>
    <row r="439" spans="1:8" ht="12.6" customHeight="1" x14ac:dyDescent="0.2">
      <c r="A439" s="416">
        <v>436</v>
      </c>
      <c r="B439" s="313">
        <v>15</v>
      </c>
      <c r="C439" s="313" t="s">
        <v>467</v>
      </c>
      <c r="D439" s="26">
        <v>6171</v>
      </c>
      <c r="E439" s="313" t="s">
        <v>215</v>
      </c>
      <c r="F439" s="320" t="s">
        <v>216</v>
      </c>
      <c r="G439" s="315">
        <v>2040000</v>
      </c>
      <c r="H439" s="315">
        <v>1900000</v>
      </c>
    </row>
    <row r="440" spans="1:8" ht="12.6" customHeight="1" x14ac:dyDescent="0.2">
      <c r="A440" s="416">
        <v>437</v>
      </c>
      <c r="B440" s="313">
        <v>15</v>
      </c>
      <c r="C440" s="313" t="s">
        <v>467</v>
      </c>
      <c r="D440" s="26">
        <v>6171</v>
      </c>
      <c r="E440" s="313" t="s">
        <v>78</v>
      </c>
      <c r="F440" s="320" t="s">
        <v>247</v>
      </c>
      <c r="G440" s="315">
        <v>150000</v>
      </c>
      <c r="H440" s="315">
        <v>150000</v>
      </c>
    </row>
    <row r="441" spans="1:8" ht="12.6" customHeight="1" x14ac:dyDescent="0.2">
      <c r="A441" s="416">
        <v>438</v>
      </c>
      <c r="B441" s="313">
        <v>15</v>
      </c>
      <c r="C441" s="313" t="s">
        <v>467</v>
      </c>
      <c r="D441" s="26">
        <v>6171</v>
      </c>
      <c r="E441" s="313" t="s">
        <v>79</v>
      </c>
      <c r="F441" s="320" t="s">
        <v>218</v>
      </c>
      <c r="G441" s="315">
        <v>380000</v>
      </c>
      <c r="H441" s="315">
        <v>380000</v>
      </c>
    </row>
    <row r="442" spans="1:8" ht="12.6" customHeight="1" x14ac:dyDescent="0.2">
      <c r="A442" s="416">
        <v>439</v>
      </c>
      <c r="B442" s="316">
        <v>15</v>
      </c>
      <c r="C442" s="316"/>
      <c r="D442" s="316">
        <v>6171</v>
      </c>
      <c r="E442" s="317" t="s">
        <v>468</v>
      </c>
      <c r="F442" s="317"/>
      <c r="G442" s="318">
        <f>SUM(G438:G441)</f>
        <v>2750000</v>
      </c>
      <c r="H442" s="318">
        <f>SUM(H438:H441)</f>
        <v>2610000</v>
      </c>
    </row>
    <row r="443" spans="1:8" ht="12.6" customHeight="1" x14ac:dyDescent="0.2">
      <c r="A443" s="416">
        <v>440</v>
      </c>
      <c r="B443" s="313">
        <v>15</v>
      </c>
      <c r="C443" s="313" t="s">
        <v>469</v>
      </c>
      <c r="D443" s="26">
        <v>6171</v>
      </c>
      <c r="E443" s="313" t="s">
        <v>211</v>
      </c>
      <c r="F443" s="320" t="s">
        <v>212</v>
      </c>
      <c r="G443" s="315">
        <v>50000</v>
      </c>
      <c r="H443" s="315">
        <v>50000</v>
      </c>
    </row>
    <row r="444" spans="1:8" ht="12.6" customHeight="1" x14ac:dyDescent="0.2">
      <c r="A444" s="416">
        <v>441</v>
      </c>
      <c r="B444" s="313">
        <v>15</v>
      </c>
      <c r="C444" s="313" t="s">
        <v>469</v>
      </c>
      <c r="D444" s="26">
        <v>6171</v>
      </c>
      <c r="E444" s="313" t="s">
        <v>213</v>
      </c>
      <c r="F444" s="320" t="s">
        <v>214</v>
      </c>
      <c r="G444" s="315">
        <v>120000</v>
      </c>
      <c r="H444" s="315">
        <v>105000</v>
      </c>
    </row>
    <row r="445" spans="1:8" ht="12.6" customHeight="1" x14ac:dyDescent="0.2">
      <c r="A445" s="416">
        <v>442</v>
      </c>
      <c r="B445" s="313">
        <v>15</v>
      </c>
      <c r="C445" s="313" t="s">
        <v>469</v>
      </c>
      <c r="D445" s="26">
        <v>6171</v>
      </c>
      <c r="E445" s="313" t="s">
        <v>215</v>
      </c>
      <c r="F445" s="320" t="s">
        <v>216</v>
      </c>
      <c r="G445" s="315">
        <v>220000</v>
      </c>
      <c r="H445" s="315">
        <v>200000</v>
      </c>
    </row>
    <row r="446" spans="1:8" ht="12.6" customHeight="1" x14ac:dyDescent="0.2">
      <c r="A446" s="416">
        <v>443</v>
      </c>
      <c r="B446" s="313">
        <v>15</v>
      </c>
      <c r="C446" s="313" t="s">
        <v>469</v>
      </c>
      <c r="D446" s="26">
        <v>6171</v>
      </c>
      <c r="E446" s="313" t="s">
        <v>79</v>
      </c>
      <c r="F446" s="320" t="s">
        <v>218</v>
      </c>
      <c r="G446" s="315">
        <v>50000</v>
      </c>
      <c r="H446" s="315">
        <v>50000</v>
      </c>
    </row>
    <row r="447" spans="1:8" ht="12.6" customHeight="1" x14ac:dyDescent="0.2">
      <c r="A447" s="416">
        <v>444</v>
      </c>
      <c r="B447" s="316">
        <v>15</v>
      </c>
      <c r="C447" s="316"/>
      <c r="D447" s="316">
        <v>6171</v>
      </c>
      <c r="E447" s="317" t="s">
        <v>470</v>
      </c>
      <c r="F447" s="317"/>
      <c r="G447" s="318">
        <f>SUM(G443:G446)</f>
        <v>440000</v>
      </c>
      <c r="H447" s="318">
        <f>SUM(H443:H446)</f>
        <v>405000</v>
      </c>
    </row>
    <row r="448" spans="1:8" ht="12.6" customHeight="1" x14ac:dyDescent="0.2">
      <c r="A448" s="416">
        <v>445</v>
      </c>
      <c r="B448" s="313">
        <v>15</v>
      </c>
      <c r="C448" s="313" t="s">
        <v>471</v>
      </c>
      <c r="D448" s="313">
        <v>6171</v>
      </c>
      <c r="E448" s="313" t="s">
        <v>78</v>
      </c>
      <c r="F448" s="320" t="s">
        <v>247</v>
      </c>
      <c r="G448" s="315">
        <v>230000</v>
      </c>
      <c r="H448" s="315">
        <v>230000</v>
      </c>
    </row>
    <row r="449" spans="1:8" ht="12.6" customHeight="1" x14ac:dyDescent="0.2">
      <c r="A449" s="416">
        <v>446</v>
      </c>
      <c r="B449" s="316">
        <v>15</v>
      </c>
      <c r="C449" s="316"/>
      <c r="D449" s="316">
        <v>6171</v>
      </c>
      <c r="E449" s="317" t="s">
        <v>472</v>
      </c>
      <c r="F449" s="317"/>
      <c r="G449" s="318">
        <f>SUM(G448)</f>
        <v>230000</v>
      </c>
      <c r="H449" s="318">
        <f>SUM(H448)</f>
        <v>230000</v>
      </c>
    </row>
    <row r="450" spans="1:8" ht="12.6" customHeight="1" x14ac:dyDescent="0.2">
      <c r="A450" s="416">
        <v>447</v>
      </c>
      <c r="B450" s="313">
        <v>15</v>
      </c>
      <c r="C450" s="313" t="s">
        <v>379</v>
      </c>
      <c r="D450" s="26">
        <v>6171</v>
      </c>
      <c r="E450" s="313" t="s">
        <v>87</v>
      </c>
      <c r="F450" s="320" t="s">
        <v>304</v>
      </c>
      <c r="G450" s="315">
        <v>330000</v>
      </c>
      <c r="H450" s="315">
        <v>220000</v>
      </c>
    </row>
    <row r="451" spans="1:8" ht="12.6" customHeight="1" x14ac:dyDescent="0.2">
      <c r="A451" s="416">
        <v>448</v>
      </c>
      <c r="B451" s="26">
        <v>15</v>
      </c>
      <c r="C451" s="26" t="s">
        <v>379</v>
      </c>
      <c r="D451" s="26">
        <v>6171</v>
      </c>
      <c r="E451" s="26" t="s">
        <v>208</v>
      </c>
      <c r="F451" s="128" t="s">
        <v>260</v>
      </c>
      <c r="G451" s="269">
        <v>100000</v>
      </c>
      <c r="H451" s="269">
        <v>80000</v>
      </c>
    </row>
    <row r="452" spans="1:8" ht="12.6" customHeight="1" x14ac:dyDescent="0.2">
      <c r="A452" s="416">
        <v>449</v>
      </c>
      <c r="B452" s="26">
        <v>15</v>
      </c>
      <c r="C452" s="26" t="s">
        <v>379</v>
      </c>
      <c r="D452" s="26">
        <v>6171</v>
      </c>
      <c r="E452" s="26" t="s">
        <v>76</v>
      </c>
      <c r="F452" s="128" t="s">
        <v>716</v>
      </c>
      <c r="G452" s="269">
        <v>5000</v>
      </c>
      <c r="H452" s="269">
        <v>5000</v>
      </c>
    </row>
    <row r="453" spans="1:8" ht="12.6" customHeight="1" x14ac:dyDescent="0.2">
      <c r="A453" s="416">
        <v>450</v>
      </c>
      <c r="B453" s="26">
        <v>15</v>
      </c>
      <c r="C453" s="26" t="s">
        <v>379</v>
      </c>
      <c r="D453" s="26">
        <v>6171</v>
      </c>
      <c r="E453" s="26" t="s">
        <v>244</v>
      </c>
      <c r="F453" s="128" t="s">
        <v>245</v>
      </c>
      <c r="G453" s="269">
        <v>520000</v>
      </c>
      <c r="H453" s="269">
        <v>520000</v>
      </c>
    </row>
    <row r="454" spans="1:8" ht="12.6" customHeight="1" x14ac:dyDescent="0.2">
      <c r="A454" s="416">
        <v>451</v>
      </c>
      <c r="B454" s="26">
        <v>15</v>
      </c>
      <c r="C454" s="26" t="s">
        <v>379</v>
      </c>
      <c r="D454" s="26">
        <v>6171</v>
      </c>
      <c r="E454" s="26" t="s">
        <v>244</v>
      </c>
      <c r="F454" s="128" t="s">
        <v>473</v>
      </c>
      <c r="G454" s="269">
        <v>1250000</v>
      </c>
      <c r="H454" s="269">
        <v>950000</v>
      </c>
    </row>
    <row r="455" spans="1:8" ht="12.6" customHeight="1" x14ac:dyDescent="0.2">
      <c r="A455" s="416">
        <v>452</v>
      </c>
      <c r="B455" s="26">
        <v>15</v>
      </c>
      <c r="C455" s="26" t="s">
        <v>379</v>
      </c>
      <c r="D455" s="26">
        <v>6171</v>
      </c>
      <c r="E455" s="26" t="s">
        <v>244</v>
      </c>
      <c r="F455" s="128" t="s">
        <v>474</v>
      </c>
      <c r="G455" s="269">
        <v>800000</v>
      </c>
      <c r="H455" s="269">
        <v>800000</v>
      </c>
    </row>
    <row r="456" spans="1:8" ht="12.6" customHeight="1" x14ac:dyDescent="0.2">
      <c r="A456" s="416">
        <v>453</v>
      </c>
      <c r="B456" s="313">
        <v>15</v>
      </c>
      <c r="C456" s="313" t="s">
        <v>379</v>
      </c>
      <c r="D456" s="26">
        <v>6171</v>
      </c>
      <c r="E456" s="313" t="s">
        <v>134</v>
      </c>
      <c r="F456" s="320" t="s">
        <v>375</v>
      </c>
      <c r="G456" s="315">
        <v>340000</v>
      </c>
      <c r="H456" s="315">
        <v>340000</v>
      </c>
    </row>
    <row r="457" spans="1:8" ht="12.6" customHeight="1" x14ac:dyDescent="0.2">
      <c r="A457" s="416">
        <v>454</v>
      </c>
      <c r="B457" s="313">
        <v>15</v>
      </c>
      <c r="C457" s="313" t="s">
        <v>379</v>
      </c>
      <c r="D457" s="26">
        <v>6171</v>
      </c>
      <c r="E457" s="313" t="s">
        <v>222</v>
      </c>
      <c r="F457" s="320" t="s">
        <v>246</v>
      </c>
      <c r="G457" s="315">
        <v>50000</v>
      </c>
      <c r="H457" s="315">
        <v>50000</v>
      </c>
    </row>
    <row r="458" spans="1:8" ht="12.6" customHeight="1" x14ac:dyDescent="0.2">
      <c r="A458" s="416">
        <v>455</v>
      </c>
      <c r="B458" s="313">
        <v>15</v>
      </c>
      <c r="C458" s="313" t="s">
        <v>379</v>
      </c>
      <c r="D458" s="26">
        <v>6171</v>
      </c>
      <c r="E458" s="313" t="s">
        <v>78</v>
      </c>
      <c r="F458" s="320" t="s">
        <v>247</v>
      </c>
      <c r="G458" s="315">
        <v>210000</v>
      </c>
      <c r="H458" s="315">
        <v>210000</v>
      </c>
    </row>
    <row r="459" spans="1:8" ht="12.6" customHeight="1" x14ac:dyDescent="0.2">
      <c r="A459" s="416">
        <v>456</v>
      </c>
      <c r="B459" s="313">
        <v>15</v>
      </c>
      <c r="C459" s="313" t="s">
        <v>379</v>
      </c>
      <c r="D459" s="26">
        <v>6171</v>
      </c>
      <c r="E459" s="313" t="s">
        <v>79</v>
      </c>
      <c r="F459" s="320" t="s">
        <v>218</v>
      </c>
      <c r="G459" s="315">
        <v>18000</v>
      </c>
      <c r="H459" s="315">
        <v>18000</v>
      </c>
    </row>
    <row r="460" spans="1:8" ht="12.6" customHeight="1" x14ac:dyDescent="0.2">
      <c r="A460" s="416">
        <v>457</v>
      </c>
      <c r="B460" s="313">
        <v>15</v>
      </c>
      <c r="C460" s="313" t="s">
        <v>379</v>
      </c>
      <c r="D460" s="26">
        <v>6171</v>
      </c>
      <c r="E460" s="313" t="s">
        <v>81</v>
      </c>
      <c r="F460" s="320" t="s">
        <v>426</v>
      </c>
      <c r="G460" s="315">
        <v>300000</v>
      </c>
      <c r="H460" s="315">
        <v>300000</v>
      </c>
    </row>
    <row r="461" spans="1:8" ht="12.6" customHeight="1" x14ac:dyDescent="0.2">
      <c r="A461" s="416">
        <v>458</v>
      </c>
      <c r="B461" s="313">
        <v>15</v>
      </c>
      <c r="C461" s="313" t="s">
        <v>379</v>
      </c>
      <c r="D461" s="26">
        <v>6171</v>
      </c>
      <c r="E461" s="313" t="s">
        <v>317</v>
      </c>
      <c r="F461" s="320" t="s">
        <v>318</v>
      </c>
      <c r="G461" s="315">
        <v>2000</v>
      </c>
      <c r="H461" s="315">
        <v>2000</v>
      </c>
    </row>
    <row r="462" spans="1:8" ht="12.6" customHeight="1" x14ac:dyDescent="0.2">
      <c r="A462" s="416">
        <v>459</v>
      </c>
      <c r="B462" s="313">
        <v>15</v>
      </c>
      <c r="C462" s="313" t="s">
        <v>475</v>
      </c>
      <c r="D462" s="26">
        <v>6171</v>
      </c>
      <c r="E462" s="313" t="s">
        <v>78</v>
      </c>
      <c r="F462" s="320" t="s">
        <v>476</v>
      </c>
      <c r="G462" s="315">
        <v>1430000</v>
      </c>
      <c r="H462" s="315">
        <v>1430000</v>
      </c>
    </row>
    <row r="463" spans="1:8" ht="12.6" customHeight="1" x14ac:dyDescent="0.2">
      <c r="A463" s="416">
        <v>460</v>
      </c>
      <c r="B463" s="316">
        <v>15</v>
      </c>
      <c r="C463" s="316"/>
      <c r="D463" s="316">
        <v>6171</v>
      </c>
      <c r="E463" s="317" t="s">
        <v>477</v>
      </c>
      <c r="F463" s="317"/>
      <c r="G463" s="318">
        <f>SUM(G450:G462)</f>
        <v>5355000</v>
      </c>
      <c r="H463" s="318">
        <f>SUM(H450:H462)</f>
        <v>4925000</v>
      </c>
    </row>
    <row r="464" spans="1:8" ht="12.6" customHeight="1" x14ac:dyDescent="0.2">
      <c r="A464" s="416">
        <v>461</v>
      </c>
      <c r="B464" s="313">
        <v>15</v>
      </c>
      <c r="C464" s="313" t="s">
        <v>478</v>
      </c>
      <c r="D464" s="26">
        <v>6171</v>
      </c>
      <c r="E464" s="313" t="s">
        <v>208</v>
      </c>
      <c r="F464" s="320" t="s">
        <v>260</v>
      </c>
      <c r="G464" s="315">
        <v>440000</v>
      </c>
      <c r="H464" s="315">
        <v>550000</v>
      </c>
    </row>
    <row r="465" spans="1:8" ht="12.6" customHeight="1" x14ac:dyDescent="0.2">
      <c r="A465" s="416">
        <v>462</v>
      </c>
      <c r="B465" s="313">
        <v>15</v>
      </c>
      <c r="C465" s="313" t="s">
        <v>478</v>
      </c>
      <c r="D465" s="26">
        <v>6171</v>
      </c>
      <c r="E465" s="313" t="s">
        <v>76</v>
      </c>
      <c r="F465" s="320" t="s">
        <v>237</v>
      </c>
      <c r="G465" s="315">
        <v>60000</v>
      </c>
      <c r="H465" s="315">
        <v>205000</v>
      </c>
    </row>
    <row r="466" spans="1:8" ht="12.6" customHeight="1" x14ac:dyDescent="0.2">
      <c r="A466" s="416">
        <v>463</v>
      </c>
      <c r="B466" s="313">
        <v>15</v>
      </c>
      <c r="C466" s="313" t="s">
        <v>478</v>
      </c>
      <c r="D466" s="26">
        <v>6171</v>
      </c>
      <c r="E466" s="313" t="s">
        <v>134</v>
      </c>
      <c r="F466" s="320" t="s">
        <v>375</v>
      </c>
      <c r="G466" s="315">
        <v>150000</v>
      </c>
      <c r="H466" s="315">
        <v>150000</v>
      </c>
    </row>
    <row r="467" spans="1:8" ht="12.6" customHeight="1" x14ac:dyDescent="0.2">
      <c r="A467" s="416">
        <v>464</v>
      </c>
      <c r="B467" s="313">
        <v>15</v>
      </c>
      <c r="C467" s="313" t="s">
        <v>478</v>
      </c>
      <c r="D467" s="26">
        <v>6171</v>
      </c>
      <c r="E467" s="313" t="s">
        <v>134</v>
      </c>
      <c r="F467" s="320" t="s">
        <v>674</v>
      </c>
      <c r="G467" s="315">
        <v>100000</v>
      </c>
      <c r="H467" s="315">
        <v>60000</v>
      </c>
    </row>
    <row r="468" spans="1:8" ht="12.6" customHeight="1" x14ac:dyDescent="0.2">
      <c r="A468" s="416">
        <v>465</v>
      </c>
      <c r="B468" s="313">
        <v>15</v>
      </c>
      <c r="C468" s="313" t="s">
        <v>478</v>
      </c>
      <c r="D468" s="26">
        <v>6171</v>
      </c>
      <c r="E468" s="313" t="s">
        <v>265</v>
      </c>
      <c r="F468" s="320" t="s">
        <v>479</v>
      </c>
      <c r="G468" s="315">
        <v>1630000</v>
      </c>
      <c r="H468" s="315">
        <v>1630000</v>
      </c>
    </row>
    <row r="469" spans="1:8" ht="12.6" customHeight="1" x14ac:dyDescent="0.2">
      <c r="A469" s="416">
        <v>466</v>
      </c>
      <c r="B469" s="313">
        <v>15</v>
      </c>
      <c r="C469" s="313" t="s">
        <v>478</v>
      </c>
      <c r="D469" s="26">
        <v>6171</v>
      </c>
      <c r="E469" s="313" t="s">
        <v>265</v>
      </c>
      <c r="F469" s="320" t="s">
        <v>675</v>
      </c>
      <c r="G469" s="315">
        <v>50000</v>
      </c>
      <c r="H469" s="315">
        <v>50000</v>
      </c>
    </row>
    <row r="470" spans="1:8" ht="12.6" customHeight="1" x14ac:dyDescent="0.2">
      <c r="A470" s="416">
        <v>467</v>
      </c>
      <c r="B470" s="313">
        <v>15</v>
      </c>
      <c r="C470" s="313" t="s">
        <v>478</v>
      </c>
      <c r="D470" s="26">
        <v>6171</v>
      </c>
      <c r="E470" s="313" t="s">
        <v>265</v>
      </c>
      <c r="F470" s="320" t="s">
        <v>683</v>
      </c>
      <c r="G470" s="315">
        <v>120000</v>
      </c>
      <c r="H470" s="315">
        <v>50000</v>
      </c>
    </row>
    <row r="471" spans="1:8" ht="12.6" customHeight="1" x14ac:dyDescent="0.2">
      <c r="A471" s="416">
        <v>468</v>
      </c>
      <c r="B471" s="313">
        <v>15</v>
      </c>
      <c r="C471" s="313" t="s">
        <v>478</v>
      </c>
      <c r="D471" s="26">
        <v>6171</v>
      </c>
      <c r="E471" s="313" t="s">
        <v>79</v>
      </c>
      <c r="F471" s="320" t="s">
        <v>218</v>
      </c>
      <c r="G471" s="315">
        <v>320000</v>
      </c>
      <c r="H471" s="315">
        <v>400000</v>
      </c>
    </row>
    <row r="472" spans="1:8" ht="12.6" customHeight="1" x14ac:dyDescent="0.2">
      <c r="A472" s="416">
        <v>469</v>
      </c>
      <c r="B472" s="313">
        <v>15</v>
      </c>
      <c r="C472" s="313" t="s">
        <v>478</v>
      </c>
      <c r="D472" s="26">
        <v>6171</v>
      </c>
      <c r="E472" s="313" t="s">
        <v>480</v>
      </c>
      <c r="F472" s="320" t="s">
        <v>481</v>
      </c>
      <c r="G472" s="315">
        <v>40000</v>
      </c>
      <c r="H472" s="315">
        <v>40000</v>
      </c>
    </row>
    <row r="473" spans="1:8" ht="12.6" customHeight="1" x14ac:dyDescent="0.2">
      <c r="A473" s="416">
        <v>470</v>
      </c>
      <c r="B473" s="316">
        <v>15</v>
      </c>
      <c r="C473" s="316"/>
      <c r="D473" s="316">
        <v>6171</v>
      </c>
      <c r="E473" s="317" t="s">
        <v>482</v>
      </c>
      <c r="F473" s="317"/>
      <c r="G473" s="318">
        <f>SUM(G464:G472)</f>
        <v>2910000</v>
      </c>
      <c r="H473" s="318">
        <f>SUM(H464:H472)</f>
        <v>3135000</v>
      </c>
    </row>
    <row r="474" spans="1:8" ht="12.6" customHeight="1" x14ac:dyDescent="0.2">
      <c r="A474" s="416">
        <v>471</v>
      </c>
      <c r="B474" s="313">
        <v>15</v>
      </c>
      <c r="C474" s="313" t="s">
        <v>483</v>
      </c>
      <c r="D474" s="26">
        <v>6171</v>
      </c>
      <c r="E474" s="313" t="s">
        <v>78</v>
      </c>
      <c r="F474" s="320" t="s">
        <v>484</v>
      </c>
      <c r="G474" s="315">
        <v>430000</v>
      </c>
      <c r="H474" s="315">
        <v>400000</v>
      </c>
    </row>
    <row r="475" spans="1:8" ht="12.6" customHeight="1" x14ac:dyDescent="0.2">
      <c r="A475" s="416">
        <v>472</v>
      </c>
      <c r="B475" s="313">
        <v>15</v>
      </c>
      <c r="C475" s="313" t="s">
        <v>483</v>
      </c>
      <c r="D475" s="26">
        <v>6171</v>
      </c>
      <c r="E475" s="313" t="s">
        <v>82</v>
      </c>
      <c r="F475" s="320" t="s">
        <v>427</v>
      </c>
      <c r="G475" s="315">
        <v>30000</v>
      </c>
      <c r="H475" s="315">
        <v>30000</v>
      </c>
    </row>
    <row r="476" spans="1:8" ht="12.6" customHeight="1" x14ac:dyDescent="0.2">
      <c r="A476" s="416">
        <v>473</v>
      </c>
      <c r="B476" s="313">
        <v>15</v>
      </c>
      <c r="C476" s="313" t="s">
        <v>483</v>
      </c>
      <c r="D476" s="26">
        <v>6171</v>
      </c>
      <c r="E476" s="313" t="s">
        <v>83</v>
      </c>
      <c r="F476" s="320" t="s">
        <v>429</v>
      </c>
      <c r="G476" s="315">
        <v>20000</v>
      </c>
      <c r="H476" s="315">
        <v>20000</v>
      </c>
    </row>
    <row r="477" spans="1:8" ht="12.6" customHeight="1" x14ac:dyDescent="0.2">
      <c r="A477" s="416">
        <v>474</v>
      </c>
      <c r="B477" s="313">
        <v>15</v>
      </c>
      <c r="C477" s="313" t="s">
        <v>483</v>
      </c>
      <c r="D477" s="26">
        <v>6171</v>
      </c>
      <c r="E477" s="313" t="s">
        <v>103</v>
      </c>
      <c r="F477" s="320" t="s">
        <v>485</v>
      </c>
      <c r="G477" s="315">
        <v>30000</v>
      </c>
      <c r="H477" s="315">
        <v>30000</v>
      </c>
    </row>
    <row r="478" spans="1:8" ht="12.6" customHeight="1" x14ac:dyDescent="0.2">
      <c r="A478" s="416">
        <v>475</v>
      </c>
      <c r="B478" s="313">
        <v>15</v>
      </c>
      <c r="C478" s="313" t="s">
        <v>483</v>
      </c>
      <c r="D478" s="26">
        <v>6171</v>
      </c>
      <c r="E478" s="313" t="s">
        <v>226</v>
      </c>
      <c r="F478" s="320" t="s">
        <v>486</v>
      </c>
      <c r="G478" s="315">
        <v>1000000</v>
      </c>
      <c r="H478" s="315">
        <v>1000000</v>
      </c>
    </row>
    <row r="479" spans="1:8" ht="12.6" customHeight="1" x14ac:dyDescent="0.2">
      <c r="A479" s="416">
        <v>476</v>
      </c>
      <c r="B479" s="313">
        <v>15</v>
      </c>
      <c r="C479" s="313" t="s">
        <v>483</v>
      </c>
      <c r="D479" s="26">
        <v>6171</v>
      </c>
      <c r="E479" s="313" t="s">
        <v>487</v>
      </c>
      <c r="F479" s="320" t="s">
        <v>488</v>
      </c>
      <c r="G479" s="315">
        <v>120000</v>
      </c>
      <c r="H479" s="315">
        <v>120000</v>
      </c>
    </row>
    <row r="480" spans="1:8" ht="12.6" customHeight="1" x14ac:dyDescent="0.2">
      <c r="A480" s="416">
        <v>477</v>
      </c>
      <c r="B480" s="313">
        <v>15</v>
      </c>
      <c r="C480" s="313" t="s">
        <v>489</v>
      </c>
      <c r="D480" s="26">
        <v>6171</v>
      </c>
      <c r="E480" s="313" t="s">
        <v>78</v>
      </c>
      <c r="F480" s="320" t="s">
        <v>490</v>
      </c>
      <c r="G480" s="315">
        <v>1000000</v>
      </c>
      <c r="H480" s="315">
        <v>980000</v>
      </c>
    </row>
    <row r="481" spans="1:8" ht="12.6" customHeight="1" x14ac:dyDescent="0.2">
      <c r="A481" s="416">
        <v>478</v>
      </c>
      <c r="B481" s="316">
        <v>15</v>
      </c>
      <c r="C481" s="316"/>
      <c r="D481" s="316">
        <v>6171</v>
      </c>
      <c r="E481" s="317" t="s">
        <v>491</v>
      </c>
      <c r="F481" s="317"/>
      <c r="G481" s="318">
        <f>SUM(G474:G480)</f>
        <v>2630000</v>
      </c>
      <c r="H481" s="318">
        <f>SUM(H474:H480)</f>
        <v>2580000</v>
      </c>
    </row>
    <row r="482" spans="1:8" ht="12.6" customHeight="1" x14ac:dyDescent="0.2">
      <c r="A482" s="416">
        <v>479</v>
      </c>
      <c r="B482" s="313">
        <v>15</v>
      </c>
      <c r="C482" s="313" t="s">
        <v>492</v>
      </c>
      <c r="D482" s="313">
        <v>6330</v>
      </c>
      <c r="E482" s="313" t="s">
        <v>493</v>
      </c>
      <c r="F482" s="320" t="s">
        <v>494</v>
      </c>
      <c r="G482" s="315">
        <v>2530000</v>
      </c>
      <c r="H482" s="315">
        <v>2510000</v>
      </c>
    </row>
    <row r="483" spans="1:8" ht="12.6" customHeight="1" x14ac:dyDescent="0.2">
      <c r="A483" s="416">
        <v>480</v>
      </c>
      <c r="B483" s="316">
        <v>15</v>
      </c>
      <c r="C483" s="316"/>
      <c r="D483" s="316">
        <v>6330</v>
      </c>
      <c r="E483" s="317" t="s">
        <v>495</v>
      </c>
      <c r="F483" s="317"/>
      <c r="G483" s="318">
        <f>SUM(G482)</f>
        <v>2530000</v>
      </c>
      <c r="H483" s="318">
        <f>SUM(H482)</f>
        <v>2510000</v>
      </c>
    </row>
    <row r="484" spans="1:8" ht="12.6" customHeight="1" x14ac:dyDescent="0.2">
      <c r="A484" s="416">
        <v>481</v>
      </c>
      <c r="B484" s="26">
        <v>15</v>
      </c>
      <c r="C484" s="26" t="s">
        <v>496</v>
      </c>
      <c r="D484" s="26">
        <v>6171</v>
      </c>
      <c r="E484" s="26" t="s">
        <v>222</v>
      </c>
      <c r="F484" s="128" t="s">
        <v>246</v>
      </c>
      <c r="G484" s="269">
        <v>30000</v>
      </c>
      <c r="H484" s="269">
        <v>30000</v>
      </c>
    </row>
    <row r="485" spans="1:8" ht="12.6" customHeight="1" x14ac:dyDescent="0.2">
      <c r="A485" s="416">
        <v>482</v>
      </c>
      <c r="B485" s="26">
        <v>15</v>
      </c>
      <c r="C485" s="26" t="s">
        <v>496</v>
      </c>
      <c r="D485" s="26">
        <v>6171</v>
      </c>
      <c r="E485" s="26" t="s">
        <v>251</v>
      </c>
      <c r="F485" s="128" t="s">
        <v>252</v>
      </c>
      <c r="G485" s="269">
        <v>90000</v>
      </c>
      <c r="H485" s="269">
        <v>90000</v>
      </c>
    </row>
    <row r="486" spans="1:8" ht="12.6" customHeight="1" thickBot="1" x14ac:dyDescent="0.25">
      <c r="A486" s="416">
        <v>483</v>
      </c>
      <c r="B486" s="80">
        <v>15</v>
      </c>
      <c r="C486" s="80"/>
      <c r="D486" s="80">
        <v>6171</v>
      </c>
      <c r="E486" s="336" t="s">
        <v>497</v>
      </c>
      <c r="F486" s="336"/>
      <c r="G486" s="355">
        <f>SUM(G484:G485)</f>
        <v>120000</v>
      </c>
      <c r="H486" s="355">
        <f>SUM(H484:H485)</f>
        <v>120000</v>
      </c>
    </row>
    <row r="487" spans="1:8" ht="12.6" customHeight="1" thickBot="1" x14ac:dyDescent="0.25">
      <c r="A487" s="416">
        <v>484</v>
      </c>
      <c r="B487" s="190">
        <v>15</v>
      </c>
      <c r="C487" s="3"/>
      <c r="D487" s="3" t="s">
        <v>48</v>
      </c>
      <c r="E487" s="3"/>
      <c r="F487" s="3"/>
      <c r="G487" s="325">
        <f>G408+G418+G420+G437+G442+G447+G449+G463+G473+G481+G483+G486</f>
        <v>104900000</v>
      </c>
      <c r="H487" s="418">
        <f>H408+H418+H420+H437+H442+H447+H449+H463+H473+H481+H483+H486</f>
        <v>102040000</v>
      </c>
    </row>
    <row r="488" spans="1:8" ht="12.6" customHeight="1" x14ac:dyDescent="0.2">
      <c r="A488" s="416">
        <v>485</v>
      </c>
      <c r="B488" s="356">
        <v>16</v>
      </c>
      <c r="C488" s="356">
        <v>7000000000000</v>
      </c>
      <c r="D488" s="22">
        <v>6310</v>
      </c>
      <c r="E488" s="22">
        <v>5163</v>
      </c>
      <c r="F488" s="350" t="s">
        <v>499</v>
      </c>
      <c r="G488" s="351">
        <v>398000</v>
      </c>
      <c r="H488" s="351">
        <v>398000</v>
      </c>
    </row>
    <row r="489" spans="1:8" ht="12.6" customHeight="1" x14ac:dyDescent="0.2">
      <c r="A489" s="416">
        <v>486</v>
      </c>
      <c r="B489" s="353">
        <v>16</v>
      </c>
      <c r="C489" s="353">
        <v>7000000000000</v>
      </c>
      <c r="D489" s="26">
        <v>6310</v>
      </c>
      <c r="E489" s="26">
        <v>5164</v>
      </c>
      <c r="F489" s="128" t="s">
        <v>498</v>
      </c>
      <c r="G489" s="269">
        <v>2000</v>
      </c>
      <c r="H489" s="269">
        <v>2000</v>
      </c>
    </row>
    <row r="490" spans="1:8" ht="12.6" customHeight="1" x14ac:dyDescent="0.2">
      <c r="A490" s="416">
        <v>487</v>
      </c>
      <c r="B490" s="357">
        <v>16</v>
      </c>
      <c r="C490" s="357"/>
      <c r="D490" s="268">
        <v>6310</v>
      </c>
      <c r="E490" s="358" t="s">
        <v>424</v>
      </c>
      <c r="F490" s="332"/>
      <c r="G490" s="352">
        <f>SUM(G488:G489)</f>
        <v>400000</v>
      </c>
      <c r="H490" s="352">
        <f>SUM(H488:H489)</f>
        <v>400000</v>
      </c>
    </row>
    <row r="491" spans="1:8" ht="12.6" customHeight="1" x14ac:dyDescent="0.2">
      <c r="A491" s="416">
        <v>488</v>
      </c>
      <c r="B491" s="353">
        <v>16</v>
      </c>
      <c r="C491" s="353">
        <v>7000000000000</v>
      </c>
      <c r="D491" s="26">
        <v>6320</v>
      </c>
      <c r="E491" s="26">
        <v>5163</v>
      </c>
      <c r="F491" s="128" t="s">
        <v>500</v>
      </c>
      <c r="G491" s="269">
        <v>1465000</v>
      </c>
      <c r="H491" s="269">
        <v>2000000</v>
      </c>
    </row>
    <row r="492" spans="1:8" ht="12.6" customHeight="1" x14ac:dyDescent="0.2">
      <c r="A492" s="416">
        <v>489</v>
      </c>
      <c r="B492" s="357">
        <v>16</v>
      </c>
      <c r="C492" s="357"/>
      <c r="D492" s="268">
        <v>6320</v>
      </c>
      <c r="E492" s="332" t="s">
        <v>670</v>
      </c>
      <c r="F492" s="332"/>
      <c r="G492" s="352">
        <f>SUM(G491)</f>
        <v>1465000</v>
      </c>
      <c r="H492" s="352">
        <f>SUM(H491)</f>
        <v>2000000</v>
      </c>
    </row>
    <row r="493" spans="1:8" ht="12.6" customHeight="1" x14ac:dyDescent="0.2">
      <c r="A493" s="416">
        <v>490</v>
      </c>
      <c r="B493" s="353">
        <v>16</v>
      </c>
      <c r="C493" s="353">
        <v>7000000000000</v>
      </c>
      <c r="D493" s="26">
        <v>6399</v>
      </c>
      <c r="E493" s="26">
        <v>5329</v>
      </c>
      <c r="F493" s="128" t="s">
        <v>671</v>
      </c>
      <c r="G493" s="269">
        <v>210000</v>
      </c>
      <c r="H493" s="269">
        <v>300000</v>
      </c>
    </row>
    <row r="494" spans="1:8" ht="12.6" customHeight="1" x14ac:dyDescent="0.2">
      <c r="A494" s="416">
        <v>491</v>
      </c>
      <c r="B494" s="353">
        <v>16</v>
      </c>
      <c r="C494" s="353">
        <v>7000000000000</v>
      </c>
      <c r="D494" s="26">
        <v>6399</v>
      </c>
      <c r="E494" s="26">
        <v>5362</v>
      </c>
      <c r="F494" s="128" t="s">
        <v>859</v>
      </c>
      <c r="G494" s="269">
        <v>1090000</v>
      </c>
      <c r="H494" s="269">
        <v>1300000</v>
      </c>
    </row>
    <row r="495" spans="1:8" ht="12.6" customHeight="1" x14ac:dyDescent="0.2">
      <c r="A495" s="416">
        <v>492</v>
      </c>
      <c r="B495" s="353">
        <v>16</v>
      </c>
      <c r="C495" s="353">
        <v>7000000000000</v>
      </c>
      <c r="D495" s="26">
        <v>6399</v>
      </c>
      <c r="E495" s="26">
        <v>5901</v>
      </c>
      <c r="F495" s="128" t="s">
        <v>501</v>
      </c>
      <c r="G495" s="269">
        <v>1000000</v>
      </c>
      <c r="H495" s="269">
        <v>1000000</v>
      </c>
    </row>
    <row r="496" spans="1:8" ht="12.6" customHeight="1" thickBot="1" x14ac:dyDescent="0.25">
      <c r="A496" s="416">
        <v>493</v>
      </c>
      <c r="B496" s="359">
        <v>16</v>
      </c>
      <c r="C496" s="359"/>
      <c r="D496" s="80">
        <v>6399</v>
      </c>
      <c r="E496" s="336" t="s">
        <v>502</v>
      </c>
      <c r="F496" s="336"/>
      <c r="G496" s="355">
        <f>SUM(G493:G495)</f>
        <v>2300000</v>
      </c>
      <c r="H496" s="355">
        <f>SUM(H493:H495)</f>
        <v>2600000</v>
      </c>
    </row>
    <row r="497" spans="1:8" ht="12.6" customHeight="1" thickBot="1" x14ac:dyDescent="0.25">
      <c r="A497" s="416">
        <v>494</v>
      </c>
      <c r="B497" s="360">
        <v>16</v>
      </c>
      <c r="C497" s="3"/>
      <c r="D497" s="3" t="s">
        <v>50</v>
      </c>
      <c r="E497" s="3"/>
      <c r="F497" s="3"/>
      <c r="G497" s="325">
        <f>SUM(G490+G492+G496)</f>
        <v>4165000</v>
      </c>
      <c r="H497" s="418">
        <f>SUM(H490+H492+H496)</f>
        <v>5000000</v>
      </c>
    </row>
    <row r="498" spans="1:8" ht="12.6" customHeight="1" x14ac:dyDescent="0.2">
      <c r="A498" s="416">
        <v>495</v>
      </c>
      <c r="B498" s="356">
        <v>17</v>
      </c>
      <c r="C498" s="356">
        <v>4000000000000</v>
      </c>
      <c r="D498" s="22">
        <v>1014</v>
      </c>
      <c r="E498" s="22">
        <v>5169</v>
      </c>
      <c r="F498" s="350" t="s">
        <v>503</v>
      </c>
      <c r="G498" s="351">
        <v>8000</v>
      </c>
      <c r="H498" s="351">
        <v>5000</v>
      </c>
    </row>
    <row r="499" spans="1:8" ht="12.6" customHeight="1" x14ac:dyDescent="0.2">
      <c r="A499" s="416">
        <v>496</v>
      </c>
      <c r="B499" s="356">
        <v>17</v>
      </c>
      <c r="C499" s="356">
        <v>3000000000000</v>
      </c>
      <c r="D499" s="22">
        <v>1014</v>
      </c>
      <c r="E499" s="22">
        <v>5169</v>
      </c>
      <c r="F499" s="350" t="s">
        <v>798</v>
      </c>
      <c r="G499" s="351">
        <v>0</v>
      </c>
      <c r="H499" s="351">
        <v>75000</v>
      </c>
    </row>
    <row r="500" spans="1:8" ht="12.6" customHeight="1" x14ac:dyDescent="0.2">
      <c r="A500" s="416">
        <v>497</v>
      </c>
      <c r="B500" s="353">
        <v>17</v>
      </c>
      <c r="C500" s="353">
        <v>8100000000000</v>
      </c>
      <c r="D500" s="26">
        <v>1014</v>
      </c>
      <c r="E500" s="26">
        <v>5169</v>
      </c>
      <c r="F500" s="128" t="s">
        <v>799</v>
      </c>
      <c r="G500" s="269">
        <v>180000</v>
      </c>
      <c r="H500" s="269">
        <v>105000</v>
      </c>
    </row>
    <row r="501" spans="1:8" ht="12.6" customHeight="1" x14ac:dyDescent="0.2">
      <c r="A501" s="416">
        <v>498</v>
      </c>
      <c r="B501" s="357">
        <v>17</v>
      </c>
      <c r="C501" s="357"/>
      <c r="D501" s="268">
        <v>1014</v>
      </c>
      <c r="E501" s="332" t="s">
        <v>749</v>
      </c>
      <c r="F501" s="332"/>
      <c r="G501" s="352">
        <f>SUM(G498:G500)</f>
        <v>188000</v>
      </c>
      <c r="H501" s="352">
        <f>SUM(H498:H500)</f>
        <v>185000</v>
      </c>
    </row>
    <row r="502" spans="1:8" ht="12.6" customHeight="1" x14ac:dyDescent="0.2">
      <c r="A502" s="416">
        <v>499</v>
      </c>
      <c r="B502" s="353">
        <v>17</v>
      </c>
      <c r="C502" s="353">
        <v>8100000000000</v>
      </c>
      <c r="D502" s="26">
        <v>1036</v>
      </c>
      <c r="E502" s="26">
        <v>5811</v>
      </c>
      <c r="F502" s="337" t="s">
        <v>505</v>
      </c>
      <c r="G502" s="269">
        <v>594000</v>
      </c>
      <c r="H502" s="269">
        <v>594000</v>
      </c>
    </row>
    <row r="503" spans="1:8" ht="12.6" customHeight="1" x14ac:dyDescent="0.2">
      <c r="A503" s="416">
        <v>500</v>
      </c>
      <c r="B503" s="353">
        <v>17</v>
      </c>
      <c r="C503" s="353">
        <v>8100000000000</v>
      </c>
      <c r="D503" s="26">
        <v>1036</v>
      </c>
      <c r="E503" s="26">
        <v>5021</v>
      </c>
      <c r="F503" s="128" t="s">
        <v>304</v>
      </c>
      <c r="G503" s="269">
        <v>36000</v>
      </c>
      <c r="H503" s="269">
        <v>36000</v>
      </c>
    </row>
    <row r="504" spans="1:8" ht="12.6" customHeight="1" x14ac:dyDescent="0.2">
      <c r="A504" s="416">
        <v>501</v>
      </c>
      <c r="B504" s="353">
        <v>17</v>
      </c>
      <c r="C504" s="353">
        <v>8100000000000</v>
      </c>
      <c r="D504" s="26">
        <v>1036</v>
      </c>
      <c r="E504" s="26">
        <v>5169</v>
      </c>
      <c r="F504" s="128" t="s">
        <v>844</v>
      </c>
      <c r="G504" s="269">
        <v>1000000</v>
      </c>
      <c r="H504" s="269">
        <v>0</v>
      </c>
    </row>
    <row r="505" spans="1:8" ht="12.6" customHeight="1" x14ac:dyDescent="0.2">
      <c r="A505" s="416">
        <v>502</v>
      </c>
      <c r="B505" s="353">
        <v>17</v>
      </c>
      <c r="C505" s="353">
        <v>8100000000000</v>
      </c>
      <c r="D505" s="26">
        <v>1036</v>
      </c>
      <c r="E505" s="26">
        <v>5139</v>
      </c>
      <c r="F505" s="128" t="s">
        <v>237</v>
      </c>
      <c r="G505" s="269">
        <v>20000</v>
      </c>
      <c r="H505" s="269">
        <v>20000</v>
      </c>
    </row>
    <row r="506" spans="1:8" ht="12.6" customHeight="1" x14ac:dyDescent="0.2">
      <c r="A506" s="416">
        <v>503</v>
      </c>
      <c r="B506" s="357">
        <v>17</v>
      </c>
      <c r="C506" s="357"/>
      <c r="D506" s="268">
        <v>1036</v>
      </c>
      <c r="E506" s="332" t="s">
        <v>506</v>
      </c>
      <c r="F506" s="332"/>
      <c r="G506" s="352">
        <f>SUM(G502:G505)</f>
        <v>1650000</v>
      </c>
      <c r="H506" s="352">
        <f>SUM(H502:H505)</f>
        <v>650000</v>
      </c>
    </row>
    <row r="507" spans="1:8" ht="12.6" customHeight="1" x14ac:dyDescent="0.2">
      <c r="A507" s="416">
        <v>504</v>
      </c>
      <c r="B507" s="353">
        <v>17</v>
      </c>
      <c r="C507" s="353">
        <v>8100000000000</v>
      </c>
      <c r="D507" s="26">
        <v>2310</v>
      </c>
      <c r="E507" s="26">
        <v>5151</v>
      </c>
      <c r="F507" s="128" t="s">
        <v>717</v>
      </c>
      <c r="G507" s="269">
        <v>20000</v>
      </c>
      <c r="H507" s="269">
        <v>20000</v>
      </c>
    </row>
    <row r="508" spans="1:8" ht="12.6" customHeight="1" x14ac:dyDescent="0.2">
      <c r="A508" s="416">
        <v>505</v>
      </c>
      <c r="B508" s="353">
        <v>17</v>
      </c>
      <c r="C508" s="353">
        <v>8100000000000</v>
      </c>
      <c r="D508" s="26">
        <v>2310</v>
      </c>
      <c r="E508" s="26">
        <v>5166</v>
      </c>
      <c r="F508" s="128" t="s">
        <v>661</v>
      </c>
      <c r="G508" s="269">
        <v>50000</v>
      </c>
      <c r="H508" s="269">
        <v>80000</v>
      </c>
    </row>
    <row r="509" spans="1:8" ht="12.6" customHeight="1" x14ac:dyDescent="0.2">
      <c r="A509" s="416">
        <v>506</v>
      </c>
      <c r="B509" s="353">
        <v>17</v>
      </c>
      <c r="C509" s="353">
        <v>8100000000000</v>
      </c>
      <c r="D509" s="26">
        <v>2310</v>
      </c>
      <c r="E509" s="26">
        <v>5166</v>
      </c>
      <c r="F509" s="128" t="s">
        <v>246</v>
      </c>
      <c r="G509" s="269">
        <v>20000</v>
      </c>
      <c r="H509" s="269">
        <v>20000</v>
      </c>
    </row>
    <row r="510" spans="1:8" ht="12.6" customHeight="1" x14ac:dyDescent="0.2">
      <c r="A510" s="416">
        <v>507</v>
      </c>
      <c r="B510" s="353">
        <v>17</v>
      </c>
      <c r="C510" s="353">
        <v>8100000000000</v>
      </c>
      <c r="D510" s="26">
        <v>2310</v>
      </c>
      <c r="E510" s="26">
        <v>5171</v>
      </c>
      <c r="F510" s="128" t="s">
        <v>648</v>
      </c>
      <c r="G510" s="269">
        <v>0</v>
      </c>
      <c r="H510" s="269">
        <v>50000</v>
      </c>
    </row>
    <row r="511" spans="1:8" ht="12.6" customHeight="1" x14ac:dyDescent="0.2">
      <c r="A511" s="416">
        <v>508</v>
      </c>
      <c r="B511" s="353">
        <v>17</v>
      </c>
      <c r="C511" s="353">
        <v>8100000002036</v>
      </c>
      <c r="D511" s="26">
        <v>2310</v>
      </c>
      <c r="E511" s="26">
        <v>5171</v>
      </c>
      <c r="F511" s="128" t="s">
        <v>648</v>
      </c>
      <c r="G511" s="269">
        <v>32000</v>
      </c>
      <c r="H511" s="269">
        <v>0</v>
      </c>
    </row>
    <row r="512" spans="1:8" ht="12.6" customHeight="1" x14ac:dyDescent="0.2">
      <c r="A512" s="416">
        <v>509</v>
      </c>
      <c r="B512" s="353">
        <v>17</v>
      </c>
      <c r="C512" s="353">
        <v>8100000002036</v>
      </c>
      <c r="D512" s="26">
        <v>2310</v>
      </c>
      <c r="E512" s="26">
        <v>5171</v>
      </c>
      <c r="F512" s="128" t="s">
        <v>843</v>
      </c>
      <c r="G512" s="269">
        <v>148000</v>
      </c>
      <c r="H512" s="269">
        <v>117000</v>
      </c>
    </row>
    <row r="513" spans="1:8" ht="12.6" customHeight="1" x14ac:dyDescent="0.2">
      <c r="A513" s="416">
        <v>510</v>
      </c>
      <c r="B513" s="357">
        <v>17</v>
      </c>
      <c r="C513" s="357">
        <v>8100000000000</v>
      </c>
      <c r="D513" s="268">
        <v>2310</v>
      </c>
      <c r="E513" s="332" t="s">
        <v>507</v>
      </c>
      <c r="F513" s="332"/>
      <c r="G513" s="352">
        <f>SUM(G507:G512)</f>
        <v>270000</v>
      </c>
      <c r="H513" s="352">
        <f>SUM(H507:H512)</f>
        <v>287000</v>
      </c>
    </row>
    <row r="514" spans="1:8" ht="12.6" customHeight="1" x14ac:dyDescent="0.2">
      <c r="A514" s="416">
        <v>511</v>
      </c>
      <c r="B514" s="353">
        <v>17</v>
      </c>
      <c r="C514" s="353">
        <v>8100000002039</v>
      </c>
      <c r="D514" s="26">
        <v>2321</v>
      </c>
      <c r="E514" s="26">
        <v>5171</v>
      </c>
      <c r="F514" s="128" t="s">
        <v>508</v>
      </c>
      <c r="G514" s="269">
        <v>580000</v>
      </c>
      <c r="H514" s="269">
        <v>585000</v>
      </c>
    </row>
    <row r="515" spans="1:8" ht="12.6" customHeight="1" x14ac:dyDescent="0.2">
      <c r="A515" s="416">
        <v>512</v>
      </c>
      <c r="B515" s="357">
        <v>17</v>
      </c>
      <c r="C515" s="357"/>
      <c r="D515" s="268">
        <v>2321</v>
      </c>
      <c r="E515" s="332" t="s">
        <v>750</v>
      </c>
      <c r="F515" s="332"/>
      <c r="G515" s="352">
        <f>SUM(G514)</f>
        <v>580000</v>
      </c>
      <c r="H515" s="352">
        <f>SUM(H514)</f>
        <v>585000</v>
      </c>
    </row>
    <row r="516" spans="1:8" ht="12.6" customHeight="1" x14ac:dyDescent="0.2">
      <c r="A516" s="416">
        <v>513</v>
      </c>
      <c r="B516" s="353">
        <v>17</v>
      </c>
      <c r="C516" s="353">
        <v>8100000000067</v>
      </c>
      <c r="D516" s="26">
        <v>2321</v>
      </c>
      <c r="E516" s="26">
        <v>5169</v>
      </c>
      <c r="F516" s="128" t="s">
        <v>509</v>
      </c>
      <c r="G516" s="269">
        <v>60000</v>
      </c>
      <c r="H516" s="269">
        <v>60000</v>
      </c>
    </row>
    <row r="517" spans="1:8" ht="12.6" customHeight="1" x14ac:dyDescent="0.2">
      <c r="A517" s="416">
        <v>514</v>
      </c>
      <c r="B517" s="353">
        <v>17</v>
      </c>
      <c r="C517" s="353">
        <v>8100000000068</v>
      </c>
      <c r="D517" s="26">
        <v>2321</v>
      </c>
      <c r="E517" s="26">
        <v>5169</v>
      </c>
      <c r="F517" s="128" t="s">
        <v>510</v>
      </c>
      <c r="G517" s="269">
        <v>290000</v>
      </c>
      <c r="H517" s="269">
        <v>290000</v>
      </c>
    </row>
    <row r="518" spans="1:8" ht="12.6" customHeight="1" x14ac:dyDescent="0.2">
      <c r="A518" s="416">
        <v>515</v>
      </c>
      <c r="B518" s="357">
        <v>17</v>
      </c>
      <c r="C518" s="357"/>
      <c r="D518" s="268">
        <v>2321</v>
      </c>
      <c r="E518" s="332" t="s">
        <v>860</v>
      </c>
      <c r="F518" s="332"/>
      <c r="G518" s="352">
        <f>SUM(G516:G517)</f>
        <v>350000</v>
      </c>
      <c r="H518" s="352">
        <f>SUM(H516:H517)</f>
        <v>350000</v>
      </c>
    </row>
    <row r="519" spans="1:8" ht="12.6" customHeight="1" x14ac:dyDescent="0.2">
      <c r="A519" s="416">
        <v>516</v>
      </c>
      <c r="B519" s="357">
        <v>17</v>
      </c>
      <c r="C519" s="353">
        <v>8100000000069</v>
      </c>
      <c r="D519" s="26">
        <v>2321</v>
      </c>
      <c r="E519" s="26">
        <v>5169</v>
      </c>
      <c r="F519" s="128" t="s">
        <v>861</v>
      </c>
      <c r="G519" s="269">
        <v>70000</v>
      </c>
      <c r="H519" s="269">
        <v>70000</v>
      </c>
    </row>
    <row r="520" spans="1:8" ht="12.6" customHeight="1" x14ac:dyDescent="0.2">
      <c r="A520" s="416">
        <v>517</v>
      </c>
      <c r="B520" s="357">
        <v>17</v>
      </c>
      <c r="C520" s="353">
        <v>8100000000081</v>
      </c>
      <c r="D520" s="26">
        <v>2321</v>
      </c>
      <c r="E520" s="26">
        <v>5901</v>
      </c>
      <c r="F520" s="128" t="s">
        <v>664</v>
      </c>
      <c r="G520" s="269">
        <v>640000</v>
      </c>
      <c r="H520" s="269">
        <v>340000</v>
      </c>
    </row>
    <row r="521" spans="1:8" ht="12.6" customHeight="1" x14ac:dyDescent="0.2">
      <c r="A521" s="416">
        <v>518</v>
      </c>
      <c r="B521" s="357">
        <v>17</v>
      </c>
      <c r="C521" s="357"/>
      <c r="D521" s="268">
        <v>2321</v>
      </c>
      <c r="E521" s="332" t="s">
        <v>751</v>
      </c>
      <c r="F521" s="332"/>
      <c r="G521" s="352">
        <f>SUM(G519:G520)</f>
        <v>710000</v>
      </c>
      <c r="H521" s="352">
        <f>SUM(H519:H520)</f>
        <v>410000</v>
      </c>
    </row>
    <row r="522" spans="1:8" ht="12.6" customHeight="1" x14ac:dyDescent="0.2">
      <c r="A522" s="416">
        <v>519</v>
      </c>
      <c r="B522" s="353">
        <v>17</v>
      </c>
      <c r="C522" s="353">
        <v>8100000000000</v>
      </c>
      <c r="D522" s="26">
        <v>2321</v>
      </c>
      <c r="E522" s="26">
        <v>5166</v>
      </c>
      <c r="F522" s="128" t="s">
        <v>246</v>
      </c>
      <c r="G522" s="269">
        <v>20000</v>
      </c>
      <c r="H522" s="269">
        <v>20000</v>
      </c>
    </row>
    <row r="523" spans="1:8" ht="12.6" customHeight="1" x14ac:dyDescent="0.2">
      <c r="A523" s="416">
        <v>520</v>
      </c>
      <c r="B523" s="353">
        <v>17</v>
      </c>
      <c r="C523" s="353">
        <v>8100000000000</v>
      </c>
      <c r="D523" s="26">
        <v>2321</v>
      </c>
      <c r="E523" s="26">
        <v>5166</v>
      </c>
      <c r="F523" s="128" t="s">
        <v>511</v>
      </c>
      <c r="G523" s="269">
        <v>20000</v>
      </c>
      <c r="H523" s="269">
        <v>20000</v>
      </c>
    </row>
    <row r="524" spans="1:8" ht="12.6" customHeight="1" x14ac:dyDescent="0.2">
      <c r="A524" s="416">
        <v>521</v>
      </c>
      <c r="B524" s="353">
        <v>17</v>
      </c>
      <c r="C524" s="353">
        <v>8100000000000</v>
      </c>
      <c r="D524" s="26">
        <v>2321</v>
      </c>
      <c r="E524" s="26">
        <v>5171</v>
      </c>
      <c r="F524" s="128" t="s">
        <v>512</v>
      </c>
      <c r="G524" s="269">
        <v>150000</v>
      </c>
      <c r="H524" s="269">
        <v>150000</v>
      </c>
    </row>
    <row r="525" spans="1:8" ht="12.6" customHeight="1" x14ac:dyDescent="0.2">
      <c r="A525" s="416">
        <v>522</v>
      </c>
      <c r="B525" s="357">
        <v>17</v>
      </c>
      <c r="C525" s="357"/>
      <c r="D525" s="268">
        <v>2321</v>
      </c>
      <c r="E525" s="332" t="s">
        <v>676</v>
      </c>
      <c r="F525" s="332"/>
      <c r="G525" s="352">
        <f>SUM(G522:G524)</f>
        <v>190000</v>
      </c>
      <c r="H525" s="352">
        <f>SUM(H522:H524)</f>
        <v>190000</v>
      </c>
    </row>
    <row r="526" spans="1:8" ht="12.6" customHeight="1" x14ac:dyDescent="0.2">
      <c r="A526" s="416">
        <v>523</v>
      </c>
      <c r="B526" s="353">
        <v>17</v>
      </c>
      <c r="C526" s="353">
        <v>8100000000000</v>
      </c>
      <c r="D526" s="26">
        <v>2341</v>
      </c>
      <c r="E526" s="26">
        <v>5021</v>
      </c>
      <c r="F526" s="128" t="s">
        <v>514</v>
      </c>
      <c r="G526" s="269">
        <v>24000</v>
      </c>
      <c r="H526" s="269">
        <v>34000</v>
      </c>
    </row>
    <row r="527" spans="1:8" ht="12.6" customHeight="1" x14ac:dyDescent="0.2">
      <c r="A527" s="416">
        <v>524</v>
      </c>
      <c r="B527" s="353">
        <v>17</v>
      </c>
      <c r="C527" s="353">
        <v>8100000002046</v>
      </c>
      <c r="D527" s="26">
        <v>2341</v>
      </c>
      <c r="E527" s="26">
        <v>5021</v>
      </c>
      <c r="F527" s="128" t="s">
        <v>842</v>
      </c>
      <c r="G527" s="269">
        <v>0</v>
      </c>
      <c r="H527" s="269">
        <v>31000</v>
      </c>
    </row>
    <row r="528" spans="1:8" ht="12.6" customHeight="1" x14ac:dyDescent="0.2">
      <c r="A528" s="416">
        <v>525</v>
      </c>
      <c r="B528" s="357">
        <v>17</v>
      </c>
      <c r="C528" s="357">
        <v>8100000000000</v>
      </c>
      <c r="D528" s="268">
        <v>2341</v>
      </c>
      <c r="E528" s="266" t="s">
        <v>841</v>
      </c>
      <c r="F528" s="128"/>
      <c r="G528" s="352">
        <f>SUM(G526:G527)</f>
        <v>24000</v>
      </c>
      <c r="H528" s="352">
        <f>SUM(H526:H527)</f>
        <v>65000</v>
      </c>
    </row>
    <row r="529" spans="1:8" ht="12.6" customHeight="1" x14ac:dyDescent="0.2">
      <c r="A529" s="416">
        <v>526</v>
      </c>
      <c r="B529" s="353">
        <v>17</v>
      </c>
      <c r="C529" s="353">
        <v>8100000000000</v>
      </c>
      <c r="D529" s="26">
        <v>2341</v>
      </c>
      <c r="E529" s="26">
        <v>5171</v>
      </c>
      <c r="F529" s="128" t="s">
        <v>515</v>
      </c>
      <c r="G529" s="269">
        <v>35000</v>
      </c>
      <c r="H529" s="269">
        <v>35000</v>
      </c>
    </row>
    <row r="530" spans="1:8" ht="12.6" customHeight="1" x14ac:dyDescent="0.2">
      <c r="A530" s="416">
        <v>527</v>
      </c>
      <c r="B530" s="353">
        <v>17</v>
      </c>
      <c r="C530" s="353">
        <v>8100000002040</v>
      </c>
      <c r="D530" s="26">
        <v>2341</v>
      </c>
      <c r="E530" s="26">
        <v>5171</v>
      </c>
      <c r="F530" s="128" t="s">
        <v>516</v>
      </c>
      <c r="G530" s="269">
        <v>33000</v>
      </c>
      <c r="H530" s="269">
        <v>0</v>
      </c>
    </row>
    <row r="531" spans="1:8" ht="12.6" customHeight="1" x14ac:dyDescent="0.2">
      <c r="A531" s="416">
        <v>528</v>
      </c>
      <c r="B531" s="357">
        <v>17</v>
      </c>
      <c r="C531" s="357"/>
      <c r="D531" s="268">
        <v>2341</v>
      </c>
      <c r="E531" s="332" t="s">
        <v>517</v>
      </c>
      <c r="F531" s="332"/>
      <c r="G531" s="352">
        <f>SUM(G529:G530)</f>
        <v>68000</v>
      </c>
      <c r="H531" s="352">
        <f>SUM(H529:H530)</f>
        <v>35000</v>
      </c>
    </row>
    <row r="532" spans="1:8" ht="12.6" customHeight="1" x14ac:dyDescent="0.2">
      <c r="A532" s="416">
        <v>529</v>
      </c>
      <c r="B532" s="353">
        <v>17</v>
      </c>
      <c r="C532" s="353">
        <v>8100000000000</v>
      </c>
      <c r="D532" s="26">
        <v>3716</v>
      </c>
      <c r="E532" s="26">
        <v>5169</v>
      </c>
      <c r="F532" s="128" t="s">
        <v>646</v>
      </c>
      <c r="G532" s="269">
        <v>250000</v>
      </c>
      <c r="H532" s="269">
        <v>250000</v>
      </c>
    </row>
    <row r="533" spans="1:8" ht="12.6" customHeight="1" x14ac:dyDescent="0.2">
      <c r="A533" s="416">
        <v>530</v>
      </c>
      <c r="B533" s="353">
        <v>17</v>
      </c>
      <c r="C533" s="353">
        <v>8100000000000</v>
      </c>
      <c r="D533" s="26">
        <v>3716</v>
      </c>
      <c r="E533" s="26">
        <v>5154</v>
      </c>
      <c r="F533" s="128" t="s">
        <v>216</v>
      </c>
      <c r="G533" s="269">
        <v>50000</v>
      </c>
      <c r="H533" s="269">
        <v>50000</v>
      </c>
    </row>
    <row r="534" spans="1:8" ht="12.6" customHeight="1" x14ac:dyDescent="0.2">
      <c r="A534" s="416">
        <v>531</v>
      </c>
      <c r="B534" s="357">
        <v>17</v>
      </c>
      <c r="C534" s="357"/>
      <c r="D534" s="268">
        <v>3716</v>
      </c>
      <c r="E534" s="332" t="s">
        <v>518</v>
      </c>
      <c r="F534" s="332"/>
      <c r="G534" s="352">
        <f>G533+G532</f>
        <v>300000</v>
      </c>
      <c r="H534" s="352">
        <f>H533+H532</f>
        <v>300000</v>
      </c>
    </row>
    <row r="535" spans="1:8" ht="12.6" customHeight="1" x14ac:dyDescent="0.2">
      <c r="A535" s="416">
        <v>532</v>
      </c>
      <c r="B535" s="353">
        <v>17</v>
      </c>
      <c r="C535" s="353">
        <v>8100000000059</v>
      </c>
      <c r="D535" s="26">
        <v>3719</v>
      </c>
      <c r="E535" s="26">
        <v>5493</v>
      </c>
      <c r="F535" s="128" t="s">
        <v>706</v>
      </c>
      <c r="G535" s="269">
        <v>200000</v>
      </c>
      <c r="H535" s="269">
        <v>200000</v>
      </c>
    </row>
    <row r="536" spans="1:8" ht="12.6" customHeight="1" x14ac:dyDescent="0.2">
      <c r="A536" s="416">
        <v>533</v>
      </c>
      <c r="B536" s="357">
        <v>17</v>
      </c>
      <c r="C536" s="353">
        <v>8100000000000</v>
      </c>
      <c r="D536" s="26">
        <v>3719</v>
      </c>
      <c r="E536" s="26">
        <v>5166</v>
      </c>
      <c r="F536" s="128" t="s">
        <v>519</v>
      </c>
      <c r="G536" s="269">
        <v>20000</v>
      </c>
      <c r="H536" s="269">
        <v>20000</v>
      </c>
    </row>
    <row r="537" spans="1:8" ht="12.6" customHeight="1" x14ac:dyDescent="0.2">
      <c r="A537" s="416">
        <v>534</v>
      </c>
      <c r="B537" s="357"/>
      <c r="C537" s="353"/>
      <c r="D537" s="268">
        <v>3719</v>
      </c>
      <c r="E537" s="332" t="s">
        <v>520</v>
      </c>
      <c r="F537" s="332"/>
      <c r="G537" s="352">
        <f>SUM(G535+G536)</f>
        <v>220000</v>
      </c>
      <c r="H537" s="352">
        <f>SUM(H535+H536)</f>
        <v>220000</v>
      </c>
    </row>
    <row r="538" spans="1:8" ht="12.6" customHeight="1" x14ac:dyDescent="0.2">
      <c r="A538" s="416">
        <v>535</v>
      </c>
      <c r="B538" s="353">
        <v>17</v>
      </c>
      <c r="C538" s="353">
        <v>8100000000000</v>
      </c>
      <c r="D538" s="26">
        <v>3741</v>
      </c>
      <c r="E538" s="26">
        <v>5169</v>
      </c>
      <c r="F538" s="128" t="s">
        <v>521</v>
      </c>
      <c r="G538" s="269">
        <v>250000</v>
      </c>
      <c r="H538" s="269">
        <v>280000</v>
      </c>
    </row>
    <row r="539" spans="1:8" ht="12.6" customHeight="1" x14ac:dyDescent="0.2">
      <c r="A539" s="416">
        <v>536</v>
      </c>
      <c r="B539" s="353">
        <v>17</v>
      </c>
      <c r="C539" s="353">
        <v>3000000002029</v>
      </c>
      <c r="D539" s="26">
        <v>3741</v>
      </c>
      <c r="E539" s="26">
        <v>5169</v>
      </c>
      <c r="F539" s="128" t="s">
        <v>522</v>
      </c>
      <c r="G539" s="269">
        <v>382000</v>
      </c>
      <c r="H539" s="269">
        <v>480000</v>
      </c>
    </row>
    <row r="540" spans="1:8" ht="12.6" customHeight="1" x14ac:dyDescent="0.2">
      <c r="A540" s="416">
        <v>537</v>
      </c>
      <c r="B540" s="353">
        <v>17</v>
      </c>
      <c r="C540" s="353">
        <v>8100000003400</v>
      </c>
      <c r="D540" s="26">
        <v>3741</v>
      </c>
      <c r="E540" s="26">
        <v>5229</v>
      </c>
      <c r="F540" s="128" t="s">
        <v>523</v>
      </c>
      <c r="G540" s="269">
        <v>20000</v>
      </c>
      <c r="H540" s="269">
        <v>20000</v>
      </c>
    </row>
    <row r="541" spans="1:8" ht="12.6" customHeight="1" x14ac:dyDescent="0.2">
      <c r="A541" s="416">
        <v>538</v>
      </c>
      <c r="B541" s="357">
        <v>17</v>
      </c>
      <c r="C541" s="357"/>
      <c r="D541" s="268">
        <v>3741</v>
      </c>
      <c r="E541" s="332" t="s">
        <v>54</v>
      </c>
      <c r="F541" s="332"/>
      <c r="G541" s="352">
        <f>SUM(G538:G540)</f>
        <v>652000</v>
      </c>
      <c r="H541" s="352">
        <f>SUM(H538:H540)</f>
        <v>780000</v>
      </c>
    </row>
    <row r="542" spans="1:8" ht="12.6" customHeight="1" x14ac:dyDescent="0.2">
      <c r="A542" s="416">
        <v>539</v>
      </c>
      <c r="B542" s="353">
        <v>17</v>
      </c>
      <c r="C542" s="353">
        <v>8100000000037</v>
      </c>
      <c r="D542" s="26">
        <v>3744</v>
      </c>
      <c r="E542" s="26">
        <v>5171</v>
      </c>
      <c r="F542" s="128" t="s">
        <v>525</v>
      </c>
      <c r="G542" s="269">
        <v>40000</v>
      </c>
      <c r="H542" s="269">
        <v>40000</v>
      </c>
    </row>
    <row r="543" spans="1:8" ht="12.6" customHeight="1" x14ac:dyDescent="0.2">
      <c r="A543" s="416">
        <v>540</v>
      </c>
      <c r="B543" s="353">
        <v>17</v>
      </c>
      <c r="C543" s="353">
        <v>8100000000037</v>
      </c>
      <c r="D543" s="26">
        <v>3744</v>
      </c>
      <c r="E543" s="26">
        <v>5162</v>
      </c>
      <c r="F543" s="128" t="s">
        <v>526</v>
      </c>
      <c r="G543" s="269">
        <v>10000</v>
      </c>
      <c r="H543" s="269">
        <v>10000</v>
      </c>
    </row>
    <row r="544" spans="1:8" ht="12.6" customHeight="1" x14ac:dyDescent="0.2">
      <c r="A544" s="416">
        <v>541</v>
      </c>
      <c r="B544" s="353">
        <v>17</v>
      </c>
      <c r="C544" s="353">
        <v>8100000000037</v>
      </c>
      <c r="D544" s="26">
        <v>3744</v>
      </c>
      <c r="E544" s="26">
        <v>5169</v>
      </c>
      <c r="F544" s="128" t="s">
        <v>527</v>
      </c>
      <c r="G544" s="269">
        <v>170000</v>
      </c>
      <c r="H544" s="269">
        <v>170000</v>
      </c>
    </row>
    <row r="545" spans="1:8" ht="12.6" customHeight="1" x14ac:dyDescent="0.2">
      <c r="A545" s="416">
        <v>542</v>
      </c>
      <c r="B545" s="353">
        <v>17</v>
      </c>
      <c r="C545" s="353">
        <v>8100000000049</v>
      </c>
      <c r="D545" s="26">
        <v>3744</v>
      </c>
      <c r="E545" s="26">
        <v>5169</v>
      </c>
      <c r="F545" s="128" t="s">
        <v>528</v>
      </c>
      <c r="G545" s="269">
        <v>15000</v>
      </c>
      <c r="H545" s="269">
        <v>15000</v>
      </c>
    </row>
    <row r="546" spans="1:8" ht="12.6" customHeight="1" x14ac:dyDescent="0.2">
      <c r="A546" s="416">
        <v>543</v>
      </c>
      <c r="B546" s="353">
        <v>17</v>
      </c>
      <c r="C546" s="353" t="s">
        <v>649</v>
      </c>
      <c r="D546" s="26">
        <v>3744</v>
      </c>
      <c r="E546" s="26">
        <v>5169</v>
      </c>
      <c r="F546" s="128" t="s">
        <v>650</v>
      </c>
      <c r="G546" s="269">
        <v>5000</v>
      </c>
      <c r="H546" s="269">
        <v>10000</v>
      </c>
    </row>
    <row r="547" spans="1:8" ht="12.6" customHeight="1" x14ac:dyDescent="0.2">
      <c r="A547" s="416">
        <v>544</v>
      </c>
      <c r="B547" s="357">
        <v>17</v>
      </c>
      <c r="C547" s="357"/>
      <c r="D547" s="268">
        <v>3744</v>
      </c>
      <c r="E547" s="332" t="s">
        <v>529</v>
      </c>
      <c r="F547" s="332"/>
      <c r="G547" s="352">
        <f>SUM(G542:G546)</f>
        <v>240000</v>
      </c>
      <c r="H547" s="352">
        <f>SUM(H542:H546)</f>
        <v>245000</v>
      </c>
    </row>
    <row r="548" spans="1:8" ht="12.6" customHeight="1" x14ac:dyDescent="0.2">
      <c r="A548" s="416">
        <v>545</v>
      </c>
      <c r="B548" s="353">
        <v>17</v>
      </c>
      <c r="C548" s="353">
        <v>8100000000000</v>
      </c>
      <c r="D548" s="26">
        <v>3792</v>
      </c>
      <c r="E548" s="26">
        <v>5139</v>
      </c>
      <c r="F548" s="128" t="s">
        <v>647</v>
      </c>
      <c r="G548" s="269">
        <v>8000</v>
      </c>
      <c r="H548" s="269">
        <v>8000</v>
      </c>
    </row>
    <row r="549" spans="1:8" ht="12.6" customHeight="1" x14ac:dyDescent="0.2">
      <c r="A549" s="416">
        <v>546</v>
      </c>
      <c r="B549" s="353">
        <v>17</v>
      </c>
      <c r="C549" s="353">
        <v>8100000000000</v>
      </c>
      <c r="D549" s="26">
        <v>3792</v>
      </c>
      <c r="E549" s="26">
        <v>5169</v>
      </c>
      <c r="F549" s="128" t="s">
        <v>247</v>
      </c>
      <c r="G549" s="269">
        <v>20000</v>
      </c>
      <c r="H549" s="269">
        <v>0</v>
      </c>
    </row>
    <row r="550" spans="1:8" ht="12.6" customHeight="1" x14ac:dyDescent="0.2">
      <c r="A550" s="416">
        <v>547</v>
      </c>
      <c r="B550" s="353">
        <v>17</v>
      </c>
      <c r="C550" s="353">
        <v>8100000003101</v>
      </c>
      <c r="D550" s="26">
        <v>3792</v>
      </c>
      <c r="E550" s="26">
        <v>5229</v>
      </c>
      <c r="F550" s="128" t="s">
        <v>524</v>
      </c>
      <c r="G550" s="269">
        <v>150000</v>
      </c>
      <c r="H550" s="269">
        <v>0</v>
      </c>
    </row>
    <row r="551" spans="1:8" ht="12.6" customHeight="1" x14ac:dyDescent="0.2">
      <c r="A551" s="416">
        <v>548</v>
      </c>
      <c r="B551" s="353">
        <v>17</v>
      </c>
      <c r="C551" s="353">
        <v>8100000003201</v>
      </c>
      <c r="D551" s="26">
        <v>3792</v>
      </c>
      <c r="E551" s="26">
        <v>5229</v>
      </c>
      <c r="F551" s="128" t="s">
        <v>800</v>
      </c>
      <c r="G551" s="269">
        <v>50000</v>
      </c>
      <c r="H551" s="269">
        <v>0</v>
      </c>
    </row>
    <row r="552" spans="1:8" ht="12.6" customHeight="1" thickBot="1" x14ac:dyDescent="0.25">
      <c r="A552" s="416">
        <v>549</v>
      </c>
      <c r="B552" s="357">
        <v>17</v>
      </c>
      <c r="C552" s="357"/>
      <c r="D552" s="268">
        <v>3792</v>
      </c>
      <c r="E552" s="332" t="s">
        <v>530</v>
      </c>
      <c r="F552" s="332"/>
      <c r="G552" s="352">
        <f>SUM(G548:G551)</f>
        <v>228000</v>
      </c>
      <c r="H552" s="352">
        <f>SUM(H548:H551)</f>
        <v>8000</v>
      </c>
    </row>
    <row r="553" spans="1:8" ht="12.6" customHeight="1" thickBot="1" x14ac:dyDescent="0.25">
      <c r="A553" s="416">
        <v>550</v>
      </c>
      <c r="B553" s="360">
        <v>17</v>
      </c>
      <c r="C553" s="361"/>
      <c r="D553" s="362" t="s">
        <v>59</v>
      </c>
      <c r="E553" s="362"/>
      <c r="F553" s="362"/>
      <c r="G553" s="325">
        <f>G501+G506+G513+G515+G518+G521+G525+G528+G531+G534+G537+G541+G547+G552</f>
        <v>5670000</v>
      </c>
      <c r="H553" s="418">
        <f>H501+H506+H513+H515+H518+H521+H525+H528+H531+H534+H537+H541+H547+H552</f>
        <v>4310000</v>
      </c>
    </row>
    <row r="554" spans="1:8" ht="12.6" customHeight="1" thickBot="1" x14ac:dyDescent="0.25">
      <c r="A554" s="416">
        <v>551</v>
      </c>
      <c r="B554" s="295"/>
      <c r="C554" s="295"/>
      <c r="D554" s="295"/>
      <c r="E554" s="295"/>
      <c r="F554" s="304"/>
      <c r="G554" s="305"/>
      <c r="H554" s="305"/>
    </row>
    <row r="555" spans="1:8" ht="12.6" customHeight="1" thickBot="1" x14ac:dyDescent="0.25">
      <c r="A555" s="416">
        <v>552</v>
      </c>
      <c r="B555" s="363" t="s">
        <v>532</v>
      </c>
      <c r="C555" s="364"/>
      <c r="D555" s="364"/>
      <c r="E555" s="364"/>
      <c r="F555" s="362"/>
      <c r="G555" s="347">
        <f>SUM(G553+G497+G487+G396+G387+G358+G332+G312+G253+G245+G224+G173+G115+G88+G65+G20+G44)</f>
        <v>305500000</v>
      </c>
      <c r="H555" s="419">
        <f>SUM(H553+H497+H487+H396+H387+H358+H332+H312+H253+H245+H224+H173+H115+H88+H65+H20+H44)</f>
        <v>295000000</v>
      </c>
    </row>
    <row r="556" spans="1:8" ht="12.6" customHeight="1" x14ac:dyDescent="0.2">
      <c r="G556" s="217"/>
      <c r="H556" s="217"/>
    </row>
    <row r="557" spans="1:8" ht="12.6" customHeight="1" x14ac:dyDescent="0.2">
      <c r="G557" s="217"/>
      <c r="H557" s="217"/>
    </row>
    <row r="558" spans="1:8" ht="12.6" customHeight="1" x14ac:dyDescent="0.2">
      <c r="G558" s="217"/>
      <c r="H558" s="217"/>
    </row>
    <row r="559" spans="1:8" ht="12.6" customHeight="1" x14ac:dyDescent="0.2">
      <c r="G559" s="217"/>
      <c r="H559" s="217"/>
    </row>
    <row r="560" spans="1:8" ht="12.6" customHeight="1" x14ac:dyDescent="0.2">
      <c r="G560" s="217"/>
      <c r="H560" s="217"/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firstPageNumber="8" fitToHeight="0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Normal="100" workbookViewId="0"/>
  </sheetViews>
  <sheetFormatPr defaultColWidth="9.140625" defaultRowHeight="12.6" customHeight="1" x14ac:dyDescent="0.2"/>
  <cols>
    <col min="1" max="1" width="3.85546875" style="411" customWidth="1"/>
    <col min="2" max="2" width="3.5703125" style="220" customWidth="1"/>
    <col min="3" max="3" width="3.42578125" style="220" customWidth="1"/>
    <col min="4" max="4" width="5.5703125" style="220" customWidth="1"/>
    <col min="5" max="5" width="40.42578125" style="225" customWidth="1"/>
    <col min="6" max="8" width="8.42578125" style="219" customWidth="1"/>
    <col min="9" max="11" width="8.42578125" style="244" bestFit="1" customWidth="1"/>
    <col min="12" max="16384" width="9.140625" style="225"/>
  </cols>
  <sheetData>
    <row r="1" spans="1:11" s="249" customFormat="1" ht="12.6" customHeight="1" x14ac:dyDescent="0.2">
      <c r="A1" s="420"/>
      <c r="B1" s="283" t="s">
        <v>741</v>
      </c>
      <c r="C1" s="245"/>
      <c r="D1" s="245"/>
      <c r="E1" s="246"/>
      <c r="F1" s="248"/>
      <c r="G1" s="248"/>
      <c r="H1" s="248"/>
      <c r="I1" s="247"/>
      <c r="J1" s="247"/>
      <c r="K1" s="247"/>
    </row>
    <row r="2" spans="1:11" ht="12.6" customHeight="1" x14ac:dyDescent="0.2">
      <c r="C2" s="221"/>
      <c r="D2" s="221"/>
      <c r="E2" s="222"/>
      <c r="F2" s="223"/>
      <c r="G2" s="223"/>
      <c r="H2" s="223"/>
      <c r="I2" s="224"/>
      <c r="J2" s="371"/>
      <c r="K2" s="224"/>
    </row>
    <row r="3" spans="1:11" s="165" customFormat="1" ht="12.6" customHeight="1" x14ac:dyDescent="0.2">
      <c r="A3" s="411" t="s">
        <v>856</v>
      </c>
      <c r="B3" s="103" t="s">
        <v>0</v>
      </c>
      <c r="C3" s="103" t="s">
        <v>1</v>
      </c>
      <c r="D3" s="280" t="s">
        <v>2</v>
      </c>
      <c r="E3" s="103" t="s">
        <v>536</v>
      </c>
      <c r="F3" s="281" t="s">
        <v>73</v>
      </c>
      <c r="G3" s="281" t="s">
        <v>816</v>
      </c>
      <c r="H3" s="281" t="s">
        <v>748</v>
      </c>
      <c r="I3" s="281" t="s">
        <v>817</v>
      </c>
      <c r="J3" s="281" t="s">
        <v>564</v>
      </c>
      <c r="K3" s="281" t="s">
        <v>565</v>
      </c>
    </row>
    <row r="4" spans="1:11" ht="12.6" customHeight="1" thickBot="1" x14ac:dyDescent="0.25">
      <c r="A4" s="411">
        <v>1</v>
      </c>
      <c r="B4" s="226"/>
      <c r="C4" s="226"/>
      <c r="D4" s="38"/>
      <c r="E4" s="226"/>
      <c r="F4" s="71">
        <v>0</v>
      </c>
      <c r="G4" s="71"/>
      <c r="H4" s="71">
        <v>0</v>
      </c>
      <c r="I4" s="227">
        <v>0</v>
      </c>
      <c r="J4" s="227">
        <v>0</v>
      </c>
      <c r="K4" s="227">
        <v>0</v>
      </c>
    </row>
    <row r="5" spans="1:11" ht="12.6" customHeight="1" thickBot="1" x14ac:dyDescent="0.25">
      <c r="A5" s="411">
        <v>2</v>
      </c>
      <c r="B5" s="190">
        <v>1</v>
      </c>
      <c r="C5" s="378"/>
      <c r="D5" s="361" t="s">
        <v>5</v>
      </c>
      <c r="E5" s="6"/>
      <c r="F5" s="272">
        <v>0</v>
      </c>
      <c r="G5" s="272"/>
      <c r="H5" s="272">
        <v>0</v>
      </c>
      <c r="I5" s="137">
        <v>0</v>
      </c>
      <c r="J5" s="137">
        <v>0</v>
      </c>
      <c r="K5" s="137">
        <v>0</v>
      </c>
    </row>
    <row r="6" spans="1:11" ht="12.6" customHeight="1" x14ac:dyDescent="0.2">
      <c r="A6" s="411">
        <v>3</v>
      </c>
      <c r="B6" s="129">
        <v>2</v>
      </c>
      <c r="C6" s="129">
        <v>20</v>
      </c>
      <c r="D6" s="129">
        <v>3111</v>
      </c>
      <c r="E6" s="130" t="s">
        <v>6</v>
      </c>
      <c r="F6" s="125">
        <v>14</v>
      </c>
      <c r="G6" s="125">
        <v>16</v>
      </c>
      <c r="H6" s="125">
        <v>14</v>
      </c>
      <c r="I6" s="131">
        <v>14</v>
      </c>
      <c r="J6" s="131">
        <v>12</v>
      </c>
      <c r="K6" s="131">
        <v>14</v>
      </c>
    </row>
    <row r="7" spans="1:11" ht="12.6" customHeight="1" x14ac:dyDescent="0.2">
      <c r="A7" s="411">
        <v>4</v>
      </c>
      <c r="B7" s="115">
        <v>2</v>
      </c>
      <c r="C7" s="115">
        <v>20</v>
      </c>
      <c r="D7" s="115">
        <v>3111</v>
      </c>
      <c r="E7" s="116" t="s">
        <v>687</v>
      </c>
      <c r="F7" s="127">
        <v>0</v>
      </c>
      <c r="G7" s="127">
        <v>540</v>
      </c>
      <c r="H7" s="127">
        <v>0</v>
      </c>
      <c r="I7" s="132">
        <v>160</v>
      </c>
      <c r="J7" s="132">
        <v>160</v>
      </c>
      <c r="K7" s="131">
        <v>160</v>
      </c>
    </row>
    <row r="8" spans="1:11" ht="12.6" customHeight="1" x14ac:dyDescent="0.2">
      <c r="A8" s="411">
        <v>5</v>
      </c>
      <c r="B8" s="115">
        <v>2</v>
      </c>
      <c r="C8" s="115">
        <v>20</v>
      </c>
      <c r="D8" s="115">
        <v>3113</v>
      </c>
      <c r="E8" s="116" t="s">
        <v>7</v>
      </c>
      <c r="F8" s="127">
        <v>14</v>
      </c>
      <c r="G8" s="127">
        <v>13</v>
      </c>
      <c r="H8" s="127">
        <v>14</v>
      </c>
      <c r="I8" s="132">
        <v>14</v>
      </c>
      <c r="J8" s="132">
        <v>10</v>
      </c>
      <c r="K8" s="131">
        <v>13</v>
      </c>
    </row>
    <row r="9" spans="1:11" ht="12.6" customHeight="1" x14ac:dyDescent="0.2">
      <c r="A9" s="411">
        <v>6</v>
      </c>
      <c r="B9" s="115">
        <v>2</v>
      </c>
      <c r="C9" s="115">
        <v>70</v>
      </c>
      <c r="D9" s="115">
        <v>3113</v>
      </c>
      <c r="E9" s="116" t="s">
        <v>688</v>
      </c>
      <c r="F9" s="127">
        <v>0</v>
      </c>
      <c r="G9" s="127">
        <v>5566</v>
      </c>
      <c r="H9" s="127">
        <v>0</v>
      </c>
      <c r="I9" s="132">
        <v>1419</v>
      </c>
      <c r="J9" s="132">
        <v>1741</v>
      </c>
      <c r="K9" s="131">
        <v>1741</v>
      </c>
    </row>
    <row r="10" spans="1:11" ht="12.6" customHeight="1" x14ac:dyDescent="0.2">
      <c r="A10" s="411">
        <v>7</v>
      </c>
      <c r="B10" s="115">
        <v>2</v>
      </c>
      <c r="C10" s="115">
        <v>70</v>
      </c>
      <c r="D10" s="115">
        <v>3141</v>
      </c>
      <c r="E10" s="116" t="s">
        <v>815</v>
      </c>
      <c r="F10" s="127">
        <v>0</v>
      </c>
      <c r="G10" s="127">
        <v>0</v>
      </c>
      <c r="H10" s="127">
        <v>0</v>
      </c>
      <c r="I10" s="132">
        <v>140</v>
      </c>
      <c r="J10" s="132">
        <v>140</v>
      </c>
      <c r="K10" s="131">
        <v>140</v>
      </c>
    </row>
    <row r="11" spans="1:11" ht="12.6" customHeight="1" x14ac:dyDescent="0.2">
      <c r="A11" s="411">
        <v>8</v>
      </c>
      <c r="B11" s="115">
        <v>2</v>
      </c>
      <c r="C11" s="115">
        <v>20</v>
      </c>
      <c r="D11" s="115">
        <v>3231</v>
      </c>
      <c r="E11" s="116" t="s">
        <v>122</v>
      </c>
      <c r="F11" s="127">
        <v>169</v>
      </c>
      <c r="G11" s="127">
        <v>169</v>
      </c>
      <c r="H11" s="127">
        <v>169</v>
      </c>
      <c r="I11" s="132">
        <v>169</v>
      </c>
      <c r="J11" s="132">
        <v>127</v>
      </c>
      <c r="K11" s="131">
        <v>169</v>
      </c>
    </row>
    <row r="12" spans="1:11" s="230" customFormat="1" ht="12.6" customHeight="1" x14ac:dyDescent="0.2">
      <c r="A12" s="411">
        <v>9</v>
      </c>
      <c r="B12" s="156">
        <v>2</v>
      </c>
      <c r="C12" s="156">
        <v>20</v>
      </c>
      <c r="D12" s="156">
        <v>3421</v>
      </c>
      <c r="E12" s="159" t="s">
        <v>9</v>
      </c>
      <c r="F12" s="122">
        <v>19</v>
      </c>
      <c r="G12" s="122">
        <v>19</v>
      </c>
      <c r="H12" s="122">
        <v>18</v>
      </c>
      <c r="I12" s="229">
        <v>18</v>
      </c>
      <c r="J12" s="229">
        <v>18</v>
      </c>
      <c r="K12" s="131">
        <v>18</v>
      </c>
    </row>
    <row r="13" spans="1:11" ht="12.6" customHeight="1" thickBot="1" x14ac:dyDescent="0.25">
      <c r="A13" s="411">
        <v>10</v>
      </c>
      <c r="B13" s="115">
        <v>2</v>
      </c>
      <c r="C13" s="115">
        <v>20</v>
      </c>
      <c r="D13" s="115">
        <v>3421</v>
      </c>
      <c r="E13" s="116" t="s">
        <v>828</v>
      </c>
      <c r="F13" s="127">
        <v>0</v>
      </c>
      <c r="G13" s="127">
        <v>591</v>
      </c>
      <c r="H13" s="127">
        <v>0</v>
      </c>
      <c r="I13" s="132">
        <v>0</v>
      </c>
      <c r="J13" s="132">
        <v>0</v>
      </c>
      <c r="K13" s="131">
        <v>0</v>
      </c>
    </row>
    <row r="14" spans="1:11" ht="12.6" customHeight="1" thickBot="1" x14ac:dyDescent="0.25">
      <c r="A14" s="411">
        <v>11</v>
      </c>
      <c r="B14" s="109">
        <v>2</v>
      </c>
      <c r="C14" s="110"/>
      <c r="D14" s="98" t="s">
        <v>10</v>
      </c>
      <c r="E14" s="98"/>
      <c r="F14" s="250">
        <f t="shared" ref="F14:K14" si="0">SUM(F6:F12)</f>
        <v>216</v>
      </c>
      <c r="G14" s="250">
        <f>SUM(G6:G13)</f>
        <v>6914</v>
      </c>
      <c r="H14" s="250">
        <f t="shared" ref="H14" si="1">SUM(H6:H12)</f>
        <v>215</v>
      </c>
      <c r="I14" s="137">
        <f t="shared" si="0"/>
        <v>1934</v>
      </c>
      <c r="J14" s="137">
        <f t="shared" si="0"/>
        <v>2208</v>
      </c>
      <c r="K14" s="137">
        <f t="shared" si="0"/>
        <v>2255</v>
      </c>
    </row>
    <row r="15" spans="1:11" s="230" customFormat="1" ht="12.6" customHeight="1" x14ac:dyDescent="0.2">
      <c r="A15" s="411">
        <v>12</v>
      </c>
      <c r="B15" s="251">
        <v>3</v>
      </c>
      <c r="C15" s="251">
        <v>70</v>
      </c>
      <c r="D15" s="251"/>
      <c r="E15" s="252" t="s">
        <v>566</v>
      </c>
      <c r="F15" s="254">
        <v>0</v>
      </c>
      <c r="G15" s="254">
        <v>773</v>
      </c>
      <c r="H15" s="254">
        <v>0</v>
      </c>
      <c r="I15" s="253">
        <v>1122</v>
      </c>
      <c r="J15" s="253">
        <v>1122</v>
      </c>
      <c r="K15" s="131">
        <v>1122</v>
      </c>
    </row>
    <row r="16" spans="1:11" ht="12.6" customHeight="1" x14ac:dyDescent="0.2">
      <c r="A16" s="411">
        <v>13</v>
      </c>
      <c r="B16" s="115">
        <v>3</v>
      </c>
      <c r="C16" s="115">
        <v>70</v>
      </c>
      <c r="D16" s="115"/>
      <c r="E16" s="101" t="s">
        <v>829</v>
      </c>
      <c r="F16" s="127">
        <v>0</v>
      </c>
      <c r="G16" s="127">
        <v>400</v>
      </c>
      <c r="H16" s="127">
        <v>0</v>
      </c>
      <c r="I16" s="132">
        <v>445</v>
      </c>
      <c r="J16" s="132">
        <v>445</v>
      </c>
      <c r="K16" s="131">
        <v>445</v>
      </c>
    </row>
    <row r="17" spans="1:14" ht="12.6" customHeight="1" thickBot="1" x14ac:dyDescent="0.25">
      <c r="A17" s="411">
        <v>14</v>
      </c>
      <c r="B17" s="115">
        <v>3</v>
      </c>
      <c r="C17" s="115">
        <v>70</v>
      </c>
      <c r="D17" s="115">
        <v>3322</v>
      </c>
      <c r="E17" s="116" t="s">
        <v>143</v>
      </c>
      <c r="F17" s="127">
        <v>0</v>
      </c>
      <c r="G17" s="127">
        <v>30</v>
      </c>
      <c r="H17" s="127">
        <v>0</v>
      </c>
      <c r="I17" s="132">
        <v>50</v>
      </c>
      <c r="J17" s="132">
        <v>50</v>
      </c>
      <c r="K17" s="131">
        <v>50</v>
      </c>
    </row>
    <row r="18" spans="1:14" ht="12.6" customHeight="1" thickBot="1" x14ac:dyDescent="0.25">
      <c r="A18" s="411">
        <v>15</v>
      </c>
      <c r="B18" s="109">
        <v>3</v>
      </c>
      <c r="C18" s="110"/>
      <c r="D18" s="98" t="s">
        <v>11</v>
      </c>
      <c r="E18" s="98"/>
      <c r="F18" s="250">
        <f>SUM(F15)</f>
        <v>0</v>
      </c>
      <c r="G18" s="250">
        <f>SUM(G15:G17)</f>
        <v>1203</v>
      </c>
      <c r="H18" s="250">
        <f>SUM(H15)</f>
        <v>0</v>
      </c>
      <c r="I18" s="137">
        <f>SUM(I15:I17)</f>
        <v>1617</v>
      </c>
      <c r="J18" s="137">
        <f>SUM(J15:J17)</f>
        <v>1617</v>
      </c>
      <c r="K18" s="137">
        <f>SUM(K15:K17)</f>
        <v>1617</v>
      </c>
    </row>
    <row r="19" spans="1:14" s="230" customFormat="1" ht="12.6" customHeight="1" thickBot="1" x14ac:dyDescent="0.25">
      <c r="A19" s="411">
        <v>16</v>
      </c>
      <c r="B19" s="255">
        <v>4</v>
      </c>
      <c r="C19" s="379"/>
      <c r="D19" s="256"/>
      <c r="E19" s="257"/>
      <c r="F19" s="259">
        <v>0</v>
      </c>
      <c r="G19" s="259">
        <v>0</v>
      </c>
      <c r="H19" s="259">
        <v>0</v>
      </c>
      <c r="I19" s="258">
        <v>0</v>
      </c>
      <c r="J19" s="258">
        <v>0</v>
      </c>
      <c r="K19" s="131">
        <v>0</v>
      </c>
    </row>
    <row r="20" spans="1:14" ht="12.6" customHeight="1" thickBot="1" x14ac:dyDescent="0.25">
      <c r="A20" s="411">
        <v>17</v>
      </c>
      <c r="B20" s="109">
        <v>4</v>
      </c>
      <c r="C20" s="110"/>
      <c r="D20" s="98" t="s">
        <v>12</v>
      </c>
      <c r="E20" s="98"/>
      <c r="F20" s="137">
        <v>0</v>
      </c>
      <c r="G20" s="137"/>
      <c r="H20" s="137">
        <v>0</v>
      </c>
      <c r="I20" s="137">
        <v>0</v>
      </c>
      <c r="J20" s="137">
        <v>0</v>
      </c>
      <c r="K20" s="137">
        <v>0</v>
      </c>
    </row>
    <row r="21" spans="1:14" s="230" customFormat="1" ht="12.6" customHeight="1" thickBot="1" x14ac:dyDescent="0.25">
      <c r="A21" s="411">
        <v>18</v>
      </c>
      <c r="B21" s="231">
        <v>5</v>
      </c>
      <c r="C21" s="231">
        <v>20</v>
      </c>
      <c r="D21" s="231">
        <v>3419</v>
      </c>
      <c r="E21" s="232" t="s">
        <v>567</v>
      </c>
      <c r="F21" s="234">
        <v>0</v>
      </c>
      <c r="G21" s="234">
        <v>23</v>
      </c>
      <c r="H21" s="234">
        <v>0</v>
      </c>
      <c r="I21" s="131">
        <v>27</v>
      </c>
      <c r="J21" s="131">
        <v>27</v>
      </c>
      <c r="K21" s="131">
        <v>27</v>
      </c>
    </row>
    <row r="22" spans="1:14" ht="12.6" customHeight="1" thickBot="1" x14ac:dyDescent="0.25">
      <c r="A22" s="411">
        <v>19</v>
      </c>
      <c r="B22" s="109">
        <v>5</v>
      </c>
      <c r="C22" s="110"/>
      <c r="D22" s="110" t="s">
        <v>13</v>
      </c>
      <c r="E22" s="98"/>
      <c r="F22" s="137">
        <f t="shared" ref="F22:K22" si="2">SUM(F21)</f>
        <v>0</v>
      </c>
      <c r="G22" s="137">
        <f>SUM(G21)</f>
        <v>23</v>
      </c>
      <c r="H22" s="137">
        <f t="shared" ref="H22" si="3">SUM(H21)</f>
        <v>0</v>
      </c>
      <c r="I22" s="137">
        <f t="shared" si="2"/>
        <v>27</v>
      </c>
      <c r="J22" s="137">
        <f t="shared" si="2"/>
        <v>27</v>
      </c>
      <c r="K22" s="137">
        <f t="shared" si="2"/>
        <v>27</v>
      </c>
    </row>
    <row r="23" spans="1:14" ht="12.6" customHeight="1" x14ac:dyDescent="0.2">
      <c r="A23" s="411">
        <v>20</v>
      </c>
      <c r="B23" s="115">
        <v>6</v>
      </c>
      <c r="C23" s="115">
        <v>70</v>
      </c>
      <c r="D23" s="133"/>
      <c r="E23" s="116" t="s">
        <v>569</v>
      </c>
      <c r="F23" s="127">
        <v>0</v>
      </c>
      <c r="G23" s="127">
        <v>23539</v>
      </c>
      <c r="H23" s="127">
        <v>0</v>
      </c>
      <c r="I23" s="132">
        <v>30236</v>
      </c>
      <c r="J23" s="132">
        <v>30857</v>
      </c>
      <c r="K23" s="131">
        <v>30857</v>
      </c>
    </row>
    <row r="24" spans="1:14" ht="12.6" customHeight="1" x14ac:dyDescent="0.2">
      <c r="A24" s="411">
        <v>21</v>
      </c>
      <c r="B24" s="115">
        <v>6</v>
      </c>
      <c r="C24" s="115">
        <v>70</v>
      </c>
      <c r="D24" s="133"/>
      <c r="E24" s="128" t="s">
        <v>830</v>
      </c>
      <c r="F24" s="127">
        <v>0</v>
      </c>
      <c r="G24" s="127">
        <v>300</v>
      </c>
      <c r="H24" s="127">
        <v>0</v>
      </c>
      <c r="I24" s="132">
        <v>300</v>
      </c>
      <c r="J24" s="132">
        <v>300</v>
      </c>
      <c r="K24" s="131">
        <v>300</v>
      </c>
    </row>
    <row r="25" spans="1:14" ht="12.6" customHeight="1" x14ac:dyDescent="0.2">
      <c r="A25" s="411">
        <v>22</v>
      </c>
      <c r="B25" s="115">
        <v>6</v>
      </c>
      <c r="C25" s="115">
        <v>70</v>
      </c>
      <c r="D25" s="133"/>
      <c r="E25" s="128" t="s">
        <v>568</v>
      </c>
      <c r="F25" s="127">
        <v>0</v>
      </c>
      <c r="G25" s="125">
        <v>388</v>
      </c>
      <c r="H25" s="127">
        <v>0</v>
      </c>
      <c r="I25" s="131">
        <v>384</v>
      </c>
      <c r="J25" s="131">
        <v>384</v>
      </c>
      <c r="K25" s="131">
        <v>384</v>
      </c>
    </row>
    <row r="26" spans="1:14" ht="12.6" customHeight="1" x14ac:dyDescent="0.2">
      <c r="A26" s="411">
        <v>23</v>
      </c>
      <c r="B26" s="115">
        <v>6</v>
      </c>
      <c r="C26" s="115">
        <v>70</v>
      </c>
      <c r="D26" s="133"/>
      <c r="E26" s="116" t="s">
        <v>570</v>
      </c>
      <c r="F26" s="127">
        <v>4700</v>
      </c>
      <c r="G26" s="127">
        <v>5822</v>
      </c>
      <c r="H26" s="127">
        <v>6500</v>
      </c>
      <c r="I26" s="132">
        <v>6419</v>
      </c>
      <c r="J26" s="132">
        <v>6419</v>
      </c>
      <c r="K26" s="131">
        <v>6419</v>
      </c>
      <c r="L26" s="264"/>
    </row>
    <row r="27" spans="1:14" ht="12.6" customHeight="1" x14ac:dyDescent="0.2">
      <c r="A27" s="411">
        <v>24</v>
      </c>
      <c r="B27" s="115">
        <v>6</v>
      </c>
      <c r="C27" s="115">
        <v>70</v>
      </c>
      <c r="D27" s="133"/>
      <c r="E27" s="116" t="s">
        <v>571</v>
      </c>
      <c r="F27" s="127">
        <v>0</v>
      </c>
      <c r="G27" s="127">
        <v>726</v>
      </c>
      <c r="H27" s="127">
        <v>0</v>
      </c>
      <c r="I27" s="132">
        <v>745</v>
      </c>
      <c r="J27" s="132">
        <v>745</v>
      </c>
      <c r="K27" s="132">
        <v>745</v>
      </c>
    </row>
    <row r="28" spans="1:14" ht="12.6" customHeight="1" thickBot="1" x14ac:dyDescent="0.25">
      <c r="A28" s="411">
        <v>25</v>
      </c>
      <c r="B28" s="115">
        <v>6</v>
      </c>
      <c r="C28" s="115">
        <v>70</v>
      </c>
      <c r="D28" s="133"/>
      <c r="E28" s="116" t="s">
        <v>819</v>
      </c>
      <c r="F28" s="127">
        <v>0</v>
      </c>
      <c r="G28" s="127">
        <v>0</v>
      </c>
      <c r="H28" s="127">
        <v>0</v>
      </c>
      <c r="I28" s="132">
        <v>-664</v>
      </c>
      <c r="J28" s="225">
        <v>0</v>
      </c>
      <c r="K28" s="132">
        <v>-664</v>
      </c>
    </row>
    <row r="29" spans="1:14" ht="12.6" customHeight="1" thickBot="1" x14ac:dyDescent="0.25">
      <c r="A29" s="411">
        <v>26</v>
      </c>
      <c r="B29" s="109">
        <v>6</v>
      </c>
      <c r="C29" s="110"/>
      <c r="D29" s="98" t="s">
        <v>14</v>
      </c>
      <c r="E29" s="235"/>
      <c r="F29" s="236">
        <f t="shared" ref="F29:K29" si="4">SUM(F23:F28)</f>
        <v>4700</v>
      </c>
      <c r="G29" s="236">
        <f t="shared" si="4"/>
        <v>30775</v>
      </c>
      <c r="H29" s="236">
        <f t="shared" si="4"/>
        <v>6500</v>
      </c>
      <c r="I29" s="236">
        <f t="shared" si="4"/>
        <v>37420</v>
      </c>
      <c r="J29" s="236">
        <f t="shared" si="4"/>
        <v>38705</v>
      </c>
      <c r="K29" s="236">
        <f t="shared" si="4"/>
        <v>38041</v>
      </c>
    </row>
    <row r="30" spans="1:14" ht="12.6" customHeight="1" x14ac:dyDescent="0.2">
      <c r="A30" s="411">
        <v>27</v>
      </c>
      <c r="B30" s="178">
        <v>7</v>
      </c>
      <c r="C30" s="178">
        <v>30</v>
      </c>
      <c r="D30" s="178">
        <v>3612</v>
      </c>
      <c r="E30" s="179" t="s">
        <v>572</v>
      </c>
      <c r="F30" s="127">
        <v>6110</v>
      </c>
      <c r="G30" s="127">
        <v>7871</v>
      </c>
      <c r="H30" s="127">
        <v>7910</v>
      </c>
      <c r="I30" s="132">
        <v>7910</v>
      </c>
      <c r="J30" s="132">
        <v>5996</v>
      </c>
      <c r="K30" s="132">
        <v>7800</v>
      </c>
      <c r="M30" s="264"/>
    </row>
    <row r="31" spans="1:14" ht="12.6" customHeight="1" x14ac:dyDescent="0.2">
      <c r="A31" s="411">
        <v>28</v>
      </c>
      <c r="B31" s="182">
        <v>7</v>
      </c>
      <c r="C31" s="182">
        <v>30</v>
      </c>
      <c r="D31" s="182">
        <v>3612</v>
      </c>
      <c r="E31" s="183" t="s">
        <v>573</v>
      </c>
      <c r="F31" s="127">
        <v>150</v>
      </c>
      <c r="G31" s="127">
        <v>150</v>
      </c>
      <c r="H31" s="127">
        <v>150</v>
      </c>
      <c r="I31" s="132">
        <v>150</v>
      </c>
      <c r="J31" s="132">
        <v>78</v>
      </c>
      <c r="K31" s="132">
        <v>150</v>
      </c>
    </row>
    <row r="32" spans="1:14" ht="12.6" customHeight="1" x14ac:dyDescent="0.2">
      <c r="A32" s="411">
        <v>29</v>
      </c>
      <c r="B32" s="182">
        <v>7</v>
      </c>
      <c r="C32" s="182">
        <v>30</v>
      </c>
      <c r="D32" s="182">
        <v>3613</v>
      </c>
      <c r="E32" s="183" t="s">
        <v>574</v>
      </c>
      <c r="F32" s="127">
        <v>2000</v>
      </c>
      <c r="G32" s="127">
        <v>2556</v>
      </c>
      <c r="H32" s="127">
        <v>2300</v>
      </c>
      <c r="I32" s="127">
        <v>2300</v>
      </c>
      <c r="J32" s="132">
        <v>1758</v>
      </c>
      <c r="K32" s="132">
        <v>2100</v>
      </c>
      <c r="N32" s="264"/>
    </row>
    <row r="33" spans="1:13" ht="12.6" customHeight="1" x14ac:dyDescent="0.2">
      <c r="A33" s="411">
        <v>30</v>
      </c>
      <c r="B33" s="182">
        <v>7</v>
      </c>
      <c r="C33" s="182">
        <v>30</v>
      </c>
      <c r="D33" s="182">
        <v>3613</v>
      </c>
      <c r="E33" s="183" t="s">
        <v>643</v>
      </c>
      <c r="F33" s="122">
        <v>1750</v>
      </c>
      <c r="G33" s="122">
        <v>2366</v>
      </c>
      <c r="H33" s="122">
        <v>1750</v>
      </c>
      <c r="I33" s="122">
        <v>1750</v>
      </c>
      <c r="J33" s="229">
        <v>1800</v>
      </c>
      <c r="K33" s="229">
        <v>2200</v>
      </c>
    </row>
    <row r="34" spans="1:13" s="230" customFormat="1" ht="12.6" customHeight="1" thickBot="1" x14ac:dyDescent="0.25">
      <c r="A34" s="411">
        <v>31</v>
      </c>
      <c r="B34" s="156">
        <v>7</v>
      </c>
      <c r="C34" s="156">
        <v>30</v>
      </c>
      <c r="D34" s="156">
        <v>3639</v>
      </c>
      <c r="E34" s="159" t="s">
        <v>20</v>
      </c>
      <c r="F34" s="122">
        <v>1500</v>
      </c>
      <c r="G34" s="122">
        <v>2673</v>
      </c>
      <c r="H34" s="122">
        <v>1500</v>
      </c>
      <c r="I34" s="229">
        <v>1500</v>
      </c>
      <c r="J34" s="229">
        <v>2429</v>
      </c>
      <c r="K34" s="229">
        <v>2600</v>
      </c>
    </row>
    <row r="35" spans="1:13" ht="12.6" customHeight="1" thickBot="1" x14ac:dyDescent="0.25">
      <c r="A35" s="411">
        <v>32</v>
      </c>
      <c r="B35" s="109">
        <v>7</v>
      </c>
      <c r="C35" s="110"/>
      <c r="D35" s="98" t="s">
        <v>21</v>
      </c>
      <c r="E35" s="98"/>
      <c r="F35" s="137">
        <f t="shared" ref="F35:K35" si="5">SUM(F30:F34)</f>
        <v>11510</v>
      </c>
      <c r="G35" s="137">
        <f t="shared" si="5"/>
        <v>15616</v>
      </c>
      <c r="H35" s="137">
        <f t="shared" si="5"/>
        <v>13610</v>
      </c>
      <c r="I35" s="137">
        <f t="shared" si="5"/>
        <v>13610</v>
      </c>
      <c r="J35" s="137">
        <f t="shared" si="5"/>
        <v>12061</v>
      </c>
      <c r="K35" s="137">
        <f t="shared" si="5"/>
        <v>14850</v>
      </c>
      <c r="M35" s="264"/>
    </row>
    <row r="36" spans="1:13" s="230" customFormat="1" ht="12.6" customHeight="1" thickBot="1" x14ac:dyDescent="0.25">
      <c r="A36" s="411">
        <v>33</v>
      </c>
      <c r="B36" s="231">
        <v>8</v>
      </c>
      <c r="C36" s="231">
        <v>30</v>
      </c>
      <c r="D36" s="231">
        <v>2219</v>
      </c>
      <c r="E36" s="232" t="s">
        <v>291</v>
      </c>
      <c r="F36" s="234">
        <v>3450</v>
      </c>
      <c r="G36" s="234">
        <v>3237</v>
      </c>
      <c r="H36" s="234">
        <v>3450</v>
      </c>
      <c r="I36" s="233">
        <v>3450</v>
      </c>
      <c r="J36" s="233">
        <v>1795</v>
      </c>
      <c r="K36" s="233">
        <v>2450</v>
      </c>
    </row>
    <row r="37" spans="1:13" ht="12.6" customHeight="1" thickBot="1" x14ac:dyDescent="0.25">
      <c r="A37" s="411">
        <v>34</v>
      </c>
      <c r="B37" s="109">
        <v>8</v>
      </c>
      <c r="C37" s="110"/>
      <c r="D37" s="98" t="s">
        <v>22</v>
      </c>
      <c r="E37" s="98"/>
      <c r="F37" s="137">
        <f t="shared" ref="F37:H39" si="6">SUM(F36)</f>
        <v>3450</v>
      </c>
      <c r="G37" s="137">
        <f>SUM(G36)</f>
        <v>3237</v>
      </c>
      <c r="H37" s="137">
        <f t="shared" si="6"/>
        <v>3450</v>
      </c>
      <c r="I37" s="137">
        <f>SUM(I36)</f>
        <v>3450</v>
      </c>
      <c r="J37" s="137">
        <f>SUM(J36)</f>
        <v>1795</v>
      </c>
      <c r="K37" s="137">
        <f>SUM(K36)</f>
        <v>2450</v>
      </c>
    </row>
    <row r="38" spans="1:13" s="260" customFormat="1" ht="12.6" customHeight="1" thickBot="1" x14ac:dyDescent="0.25">
      <c r="A38" s="411">
        <v>35</v>
      </c>
      <c r="B38" s="123">
        <v>9</v>
      </c>
      <c r="C38" s="123">
        <v>30</v>
      </c>
      <c r="D38" s="123"/>
      <c r="E38" s="124" t="s">
        <v>727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</row>
    <row r="39" spans="1:13" ht="12.6" customHeight="1" thickBot="1" x14ac:dyDescent="0.25">
      <c r="A39" s="411">
        <v>36</v>
      </c>
      <c r="B39" s="109">
        <v>9</v>
      </c>
      <c r="C39" s="110"/>
      <c r="D39" s="110" t="s">
        <v>23</v>
      </c>
      <c r="E39" s="98"/>
      <c r="F39" s="137">
        <f t="shared" si="6"/>
        <v>0</v>
      </c>
      <c r="G39" s="137">
        <f>SUM(G38)</f>
        <v>0</v>
      </c>
      <c r="H39" s="137">
        <f t="shared" si="6"/>
        <v>0</v>
      </c>
      <c r="I39" s="137">
        <f>SUM(I38)</f>
        <v>0</v>
      </c>
      <c r="J39" s="137">
        <f>SUM(J38)</f>
        <v>0</v>
      </c>
      <c r="K39" s="137">
        <f>SUM(K38)</f>
        <v>0</v>
      </c>
    </row>
    <row r="40" spans="1:13" ht="12.6" customHeight="1" x14ac:dyDescent="0.2">
      <c r="A40" s="411">
        <v>37</v>
      </c>
      <c r="B40" s="129">
        <v>10</v>
      </c>
      <c r="C40" s="129">
        <v>70</v>
      </c>
      <c r="D40" s="228"/>
      <c r="E40" s="130" t="s">
        <v>575</v>
      </c>
      <c r="F40" s="125">
        <v>100</v>
      </c>
      <c r="G40" s="125">
        <v>118</v>
      </c>
      <c r="H40" s="125">
        <v>100</v>
      </c>
      <c r="I40" s="131">
        <v>100</v>
      </c>
      <c r="J40" s="131">
        <v>65</v>
      </c>
      <c r="K40" s="131">
        <v>76</v>
      </c>
    </row>
    <row r="41" spans="1:13" ht="12.6" customHeight="1" x14ac:dyDescent="0.2">
      <c r="A41" s="411">
        <v>38</v>
      </c>
      <c r="B41" s="115">
        <v>10</v>
      </c>
      <c r="C41" s="115">
        <v>30</v>
      </c>
      <c r="D41" s="115">
        <v>3632</v>
      </c>
      <c r="E41" s="116" t="s">
        <v>25</v>
      </c>
      <c r="F41" s="127">
        <v>800</v>
      </c>
      <c r="G41" s="127">
        <v>889</v>
      </c>
      <c r="H41" s="127">
        <v>800</v>
      </c>
      <c r="I41" s="132">
        <v>800</v>
      </c>
      <c r="J41" s="132">
        <v>827</v>
      </c>
      <c r="K41" s="132">
        <v>1113</v>
      </c>
    </row>
    <row r="42" spans="1:13" ht="12.6" customHeight="1" x14ac:dyDescent="0.2">
      <c r="A42" s="411">
        <v>39</v>
      </c>
      <c r="B42" s="115">
        <v>10</v>
      </c>
      <c r="C42" s="115">
        <v>11</v>
      </c>
      <c r="D42" s="115">
        <v>3635</v>
      </c>
      <c r="E42" s="101" t="s">
        <v>329</v>
      </c>
      <c r="F42" s="127">
        <v>0</v>
      </c>
      <c r="G42" s="127">
        <v>150</v>
      </c>
      <c r="H42" s="127">
        <v>0</v>
      </c>
      <c r="I42" s="132">
        <v>0</v>
      </c>
      <c r="J42" s="132">
        <v>0</v>
      </c>
      <c r="K42" s="132">
        <v>0</v>
      </c>
    </row>
    <row r="43" spans="1:13" ht="12.6" customHeight="1" thickBot="1" x14ac:dyDescent="0.25">
      <c r="A43" s="411">
        <v>40</v>
      </c>
      <c r="B43" s="115">
        <v>10</v>
      </c>
      <c r="C43" s="115">
        <v>30</v>
      </c>
      <c r="D43" s="115">
        <v>3745</v>
      </c>
      <c r="E43" s="116" t="s">
        <v>576</v>
      </c>
      <c r="F43" s="127">
        <v>0</v>
      </c>
      <c r="G43" s="127">
        <v>11</v>
      </c>
      <c r="H43" s="127">
        <v>0</v>
      </c>
      <c r="I43" s="132">
        <v>0</v>
      </c>
      <c r="J43" s="132">
        <v>21</v>
      </c>
      <c r="K43" s="132">
        <v>21</v>
      </c>
    </row>
    <row r="44" spans="1:13" ht="12.6" customHeight="1" thickBot="1" x14ac:dyDescent="0.25">
      <c r="A44" s="411">
        <v>41</v>
      </c>
      <c r="B44" s="109">
        <v>10</v>
      </c>
      <c r="C44" s="110"/>
      <c r="D44" s="98" t="s">
        <v>26</v>
      </c>
      <c r="E44" s="98"/>
      <c r="F44" s="137">
        <f t="shared" ref="F44:K44" si="7">SUM(F40:F43)</f>
        <v>900</v>
      </c>
      <c r="G44" s="137">
        <f t="shared" si="7"/>
        <v>1168</v>
      </c>
      <c r="H44" s="137">
        <f t="shared" si="7"/>
        <v>900</v>
      </c>
      <c r="I44" s="137">
        <f t="shared" si="7"/>
        <v>900</v>
      </c>
      <c r="J44" s="137">
        <f t="shared" si="7"/>
        <v>913</v>
      </c>
      <c r="K44" s="137">
        <f t="shared" si="7"/>
        <v>1210</v>
      </c>
    </row>
    <row r="45" spans="1:13" ht="12.6" customHeight="1" x14ac:dyDescent="0.2">
      <c r="A45" s="411">
        <v>42</v>
      </c>
      <c r="B45" s="129">
        <v>11</v>
      </c>
      <c r="C45" s="129">
        <v>70</v>
      </c>
      <c r="D45" s="228"/>
      <c r="E45" s="130" t="s">
        <v>549</v>
      </c>
      <c r="F45" s="125">
        <v>9400</v>
      </c>
      <c r="G45" s="125">
        <v>9789</v>
      </c>
      <c r="H45" s="125">
        <v>9550</v>
      </c>
      <c r="I45" s="131">
        <v>9550</v>
      </c>
      <c r="J45" s="131">
        <v>8988</v>
      </c>
      <c r="K45" s="131">
        <v>9300</v>
      </c>
    </row>
    <row r="46" spans="1:13" ht="12.6" customHeight="1" x14ac:dyDescent="0.2">
      <c r="A46" s="411">
        <v>43</v>
      </c>
      <c r="B46" s="115">
        <v>11</v>
      </c>
      <c r="C46" s="115">
        <v>30</v>
      </c>
      <c r="D46" s="115">
        <v>3723</v>
      </c>
      <c r="E46" s="116" t="s">
        <v>577</v>
      </c>
      <c r="F46" s="127">
        <v>180</v>
      </c>
      <c r="G46" s="127">
        <v>217</v>
      </c>
      <c r="H46" s="127">
        <v>180</v>
      </c>
      <c r="I46" s="132">
        <v>180</v>
      </c>
      <c r="J46" s="132">
        <v>167</v>
      </c>
      <c r="K46" s="132">
        <v>170</v>
      </c>
    </row>
    <row r="47" spans="1:13" s="230" customFormat="1" ht="12.6" customHeight="1" thickBot="1" x14ac:dyDescent="0.25">
      <c r="A47" s="411">
        <v>44</v>
      </c>
      <c r="B47" s="156">
        <v>11</v>
      </c>
      <c r="C47" s="156">
        <v>30</v>
      </c>
      <c r="D47" s="156">
        <v>3725</v>
      </c>
      <c r="E47" s="159" t="s">
        <v>578</v>
      </c>
      <c r="F47" s="122">
        <v>1900</v>
      </c>
      <c r="G47" s="122">
        <v>2305</v>
      </c>
      <c r="H47" s="122">
        <v>1900</v>
      </c>
      <c r="I47" s="229">
        <v>1900</v>
      </c>
      <c r="J47" s="229">
        <v>1359</v>
      </c>
      <c r="K47" s="229">
        <v>1990</v>
      </c>
    </row>
    <row r="48" spans="1:13" ht="12.6" customHeight="1" thickBot="1" x14ac:dyDescent="0.25">
      <c r="A48" s="411">
        <v>45</v>
      </c>
      <c r="B48" s="109">
        <v>11</v>
      </c>
      <c r="C48" s="110"/>
      <c r="D48" s="110" t="s">
        <v>30</v>
      </c>
      <c r="E48" s="98"/>
      <c r="F48" s="137">
        <f t="shared" ref="F48:K48" si="8">SUM(F45:F47)</f>
        <v>11480</v>
      </c>
      <c r="G48" s="137">
        <f>SUM(G45:G47)</f>
        <v>12311</v>
      </c>
      <c r="H48" s="137">
        <f t="shared" ref="H48" si="9">SUM(H45:H47)</f>
        <v>11630</v>
      </c>
      <c r="I48" s="137">
        <f t="shared" si="8"/>
        <v>11630</v>
      </c>
      <c r="J48" s="137">
        <f t="shared" si="8"/>
        <v>10514</v>
      </c>
      <c r="K48" s="137">
        <f t="shared" si="8"/>
        <v>11460</v>
      </c>
    </row>
    <row r="49" spans="1:13" s="230" customFormat="1" ht="12.6" customHeight="1" x14ac:dyDescent="0.2">
      <c r="A49" s="411">
        <v>46</v>
      </c>
      <c r="B49" s="129">
        <v>12</v>
      </c>
      <c r="C49" s="129">
        <v>50</v>
      </c>
      <c r="D49" s="129">
        <v>5512</v>
      </c>
      <c r="E49" s="130" t="s">
        <v>580</v>
      </c>
      <c r="F49" s="125">
        <v>40</v>
      </c>
      <c r="G49" s="125">
        <v>95</v>
      </c>
      <c r="H49" s="125">
        <v>40</v>
      </c>
      <c r="I49" s="131">
        <v>40</v>
      </c>
      <c r="J49" s="131">
        <v>70</v>
      </c>
      <c r="K49" s="131">
        <v>75</v>
      </c>
    </row>
    <row r="50" spans="1:13" ht="12.6" customHeight="1" thickBot="1" x14ac:dyDescent="0.25">
      <c r="A50" s="411">
        <v>47</v>
      </c>
      <c r="B50" s="156">
        <v>12</v>
      </c>
      <c r="C50" s="156">
        <v>70</v>
      </c>
      <c r="D50" s="117"/>
      <c r="E50" s="159" t="s">
        <v>579</v>
      </c>
      <c r="F50" s="122">
        <v>0</v>
      </c>
      <c r="G50" s="122">
        <v>229</v>
      </c>
      <c r="H50" s="122">
        <v>0</v>
      </c>
      <c r="I50" s="229">
        <v>150</v>
      </c>
      <c r="J50" s="229">
        <v>190</v>
      </c>
      <c r="K50" s="229">
        <v>190</v>
      </c>
    </row>
    <row r="51" spans="1:13" ht="12.6" customHeight="1" thickBot="1" x14ac:dyDescent="0.25">
      <c r="A51" s="411">
        <v>48</v>
      </c>
      <c r="B51" s="109">
        <v>12</v>
      </c>
      <c r="C51" s="110"/>
      <c r="D51" s="98" t="s">
        <v>32</v>
      </c>
      <c r="E51" s="98"/>
      <c r="F51" s="137">
        <f t="shared" ref="F51:K51" si="10">SUM(F49:F50)</f>
        <v>40</v>
      </c>
      <c r="G51" s="137">
        <f>SUM(G49:G50)</f>
        <v>324</v>
      </c>
      <c r="H51" s="137">
        <f t="shared" ref="H51" si="11">SUM(H49:H50)</f>
        <v>40</v>
      </c>
      <c r="I51" s="137">
        <f t="shared" si="10"/>
        <v>190</v>
      </c>
      <c r="J51" s="137">
        <f t="shared" si="10"/>
        <v>260</v>
      </c>
      <c r="K51" s="137">
        <f t="shared" si="10"/>
        <v>265</v>
      </c>
    </row>
    <row r="52" spans="1:13" s="230" customFormat="1" ht="12.6" customHeight="1" x14ac:dyDescent="0.2">
      <c r="A52" s="411">
        <v>49</v>
      </c>
      <c r="B52" s="129">
        <v>13</v>
      </c>
      <c r="C52" s="129">
        <v>40</v>
      </c>
      <c r="D52" s="130">
        <v>5311</v>
      </c>
      <c r="E52" s="130" t="s">
        <v>552</v>
      </c>
      <c r="F52" s="125">
        <v>400</v>
      </c>
      <c r="G52" s="125">
        <v>340</v>
      </c>
      <c r="H52" s="125">
        <v>400</v>
      </c>
      <c r="I52" s="131">
        <v>400</v>
      </c>
      <c r="J52" s="131">
        <v>120</v>
      </c>
      <c r="K52" s="131">
        <v>140</v>
      </c>
    </row>
    <row r="53" spans="1:13" ht="12.6" customHeight="1" thickBot="1" x14ac:dyDescent="0.25">
      <c r="A53" s="411">
        <v>50</v>
      </c>
      <c r="B53" s="156">
        <v>13</v>
      </c>
      <c r="C53" s="156">
        <v>70</v>
      </c>
      <c r="D53" s="117"/>
      <c r="E53" s="159" t="s">
        <v>581</v>
      </c>
      <c r="F53" s="122">
        <v>0</v>
      </c>
      <c r="G53" s="122">
        <v>907</v>
      </c>
      <c r="H53" s="122">
        <v>0</v>
      </c>
      <c r="I53" s="229">
        <v>994</v>
      </c>
      <c r="J53" s="229">
        <v>994</v>
      </c>
      <c r="K53" s="229">
        <v>994</v>
      </c>
    </row>
    <row r="54" spans="1:13" ht="12.6" customHeight="1" thickBot="1" x14ac:dyDescent="0.25">
      <c r="A54" s="411">
        <v>51</v>
      </c>
      <c r="B54" s="109">
        <v>13</v>
      </c>
      <c r="C54" s="110"/>
      <c r="D54" s="98" t="s">
        <v>36</v>
      </c>
      <c r="E54" s="98"/>
      <c r="F54" s="137">
        <f t="shared" ref="F54:K54" si="12">SUM(F52:F53)</f>
        <v>400</v>
      </c>
      <c r="G54" s="137">
        <f t="shared" si="12"/>
        <v>1247</v>
      </c>
      <c r="H54" s="137">
        <f t="shared" si="12"/>
        <v>400</v>
      </c>
      <c r="I54" s="137">
        <f t="shared" si="12"/>
        <v>1394</v>
      </c>
      <c r="J54" s="137">
        <f t="shared" si="12"/>
        <v>1114</v>
      </c>
      <c r="K54" s="137">
        <f t="shared" si="12"/>
        <v>1134</v>
      </c>
    </row>
    <row r="55" spans="1:13" ht="12.6" customHeight="1" thickBot="1" x14ac:dyDescent="0.25">
      <c r="A55" s="411">
        <v>52</v>
      </c>
      <c r="B55" s="261">
        <v>14</v>
      </c>
      <c r="C55" s="380" t="s">
        <v>617</v>
      </c>
      <c r="D55" s="261">
        <v>3699</v>
      </c>
      <c r="E55" s="262" t="s">
        <v>823</v>
      </c>
      <c r="F55" s="273">
        <v>0</v>
      </c>
      <c r="G55" s="273">
        <v>0</v>
      </c>
      <c r="H55" s="273">
        <v>0</v>
      </c>
      <c r="I55" s="234">
        <v>0</v>
      </c>
      <c r="J55" s="234">
        <v>0</v>
      </c>
      <c r="K55" s="234">
        <v>0</v>
      </c>
      <c r="M55" s="263"/>
    </row>
    <row r="56" spans="1:13" ht="12.6" customHeight="1" thickBot="1" x14ac:dyDescent="0.25">
      <c r="A56" s="411">
        <v>53</v>
      </c>
      <c r="B56" s="109">
        <v>14</v>
      </c>
      <c r="C56" s="110"/>
      <c r="D56" s="110" t="s">
        <v>37</v>
      </c>
      <c r="E56" s="98"/>
      <c r="F56" s="137">
        <f>SUM(F55)</f>
        <v>0</v>
      </c>
      <c r="G56" s="137"/>
      <c r="H56" s="137">
        <f>SUM(H55)</f>
        <v>0</v>
      </c>
      <c r="I56" s="137">
        <v>0</v>
      </c>
      <c r="J56" s="137">
        <v>0</v>
      </c>
      <c r="K56" s="137">
        <v>0</v>
      </c>
    </row>
    <row r="57" spans="1:13" ht="12.6" customHeight="1" x14ac:dyDescent="0.2">
      <c r="A57" s="411">
        <v>54</v>
      </c>
      <c r="B57" s="115">
        <v>15</v>
      </c>
      <c r="C57" s="115">
        <v>60</v>
      </c>
      <c r="D57" s="115">
        <v>2169</v>
      </c>
      <c r="E57" s="116" t="s">
        <v>831</v>
      </c>
      <c r="F57" s="127">
        <v>0</v>
      </c>
      <c r="G57" s="127">
        <v>169</v>
      </c>
      <c r="H57" s="127">
        <v>0</v>
      </c>
      <c r="I57" s="127">
        <v>0</v>
      </c>
      <c r="J57" s="127">
        <v>56</v>
      </c>
      <c r="K57" s="269">
        <v>82</v>
      </c>
      <c r="L57" s="264"/>
    </row>
    <row r="58" spans="1:13" ht="12.6" customHeight="1" x14ac:dyDescent="0.2">
      <c r="A58" s="411">
        <v>55</v>
      </c>
      <c r="B58" s="115">
        <v>15</v>
      </c>
      <c r="C58" s="115">
        <v>50</v>
      </c>
      <c r="D58" s="115">
        <v>2299</v>
      </c>
      <c r="E58" s="116" t="s">
        <v>826</v>
      </c>
      <c r="F58" s="127">
        <v>14000</v>
      </c>
      <c r="G58" s="127">
        <v>16823</v>
      </c>
      <c r="H58" s="127">
        <v>17000</v>
      </c>
      <c r="I58" s="127">
        <v>17000</v>
      </c>
      <c r="J58" s="127">
        <v>10350</v>
      </c>
      <c r="K58" s="269">
        <v>13500</v>
      </c>
    </row>
    <row r="59" spans="1:13" ht="12.6" customHeight="1" x14ac:dyDescent="0.2">
      <c r="A59" s="411">
        <v>56</v>
      </c>
      <c r="B59" s="115">
        <v>15</v>
      </c>
      <c r="C59" s="115">
        <v>20</v>
      </c>
      <c r="D59" s="115">
        <v>3119</v>
      </c>
      <c r="E59" s="116" t="s">
        <v>583</v>
      </c>
      <c r="F59" s="127">
        <v>0</v>
      </c>
      <c r="G59" s="127">
        <v>1</v>
      </c>
      <c r="H59" s="127">
        <v>0</v>
      </c>
      <c r="I59" s="127">
        <v>0</v>
      </c>
      <c r="J59" s="127">
        <v>3</v>
      </c>
      <c r="K59" s="132">
        <v>3</v>
      </c>
    </row>
    <row r="60" spans="1:13" ht="12.6" customHeight="1" x14ac:dyDescent="0.2">
      <c r="A60" s="411">
        <v>57</v>
      </c>
      <c r="B60" s="115">
        <v>15</v>
      </c>
      <c r="C60" s="115">
        <v>20</v>
      </c>
      <c r="D60" s="115">
        <v>3329</v>
      </c>
      <c r="E60" s="116" t="s">
        <v>584</v>
      </c>
      <c r="F60" s="127">
        <v>0</v>
      </c>
      <c r="G60" s="127">
        <v>0</v>
      </c>
      <c r="H60" s="127">
        <v>0</v>
      </c>
      <c r="I60" s="127">
        <v>0</v>
      </c>
      <c r="J60" s="127">
        <v>5</v>
      </c>
      <c r="K60" s="132">
        <v>5</v>
      </c>
    </row>
    <row r="61" spans="1:13" ht="12.6" customHeight="1" x14ac:dyDescent="0.2">
      <c r="A61" s="411">
        <v>58</v>
      </c>
      <c r="B61" s="115">
        <v>15</v>
      </c>
      <c r="C61" s="115">
        <v>81</v>
      </c>
      <c r="D61" s="115">
        <v>3719</v>
      </c>
      <c r="E61" s="116" t="s">
        <v>520</v>
      </c>
      <c r="F61" s="127">
        <v>0</v>
      </c>
      <c r="G61" s="127">
        <v>13</v>
      </c>
      <c r="H61" s="127">
        <v>0</v>
      </c>
      <c r="I61" s="127">
        <v>0</v>
      </c>
      <c r="J61" s="127">
        <v>0</v>
      </c>
      <c r="K61" s="127">
        <v>2</v>
      </c>
    </row>
    <row r="62" spans="1:13" ht="12.6" customHeight="1" x14ac:dyDescent="0.2">
      <c r="A62" s="411">
        <v>59</v>
      </c>
      <c r="B62" s="115">
        <v>15</v>
      </c>
      <c r="C62" s="115">
        <v>81</v>
      </c>
      <c r="D62" s="115">
        <v>3729</v>
      </c>
      <c r="E62" s="124" t="s">
        <v>832</v>
      </c>
      <c r="F62" s="127">
        <v>0</v>
      </c>
      <c r="G62" s="127">
        <v>5</v>
      </c>
      <c r="H62" s="127">
        <v>0</v>
      </c>
      <c r="I62" s="127">
        <v>0</v>
      </c>
      <c r="J62" s="127">
        <v>0</v>
      </c>
      <c r="K62" s="127">
        <v>5</v>
      </c>
    </row>
    <row r="63" spans="1:13" ht="12.6" customHeight="1" x14ac:dyDescent="0.2">
      <c r="A63" s="411">
        <v>60</v>
      </c>
      <c r="B63" s="115">
        <v>15</v>
      </c>
      <c r="C63" s="115">
        <v>81</v>
      </c>
      <c r="D63" s="115">
        <v>3749</v>
      </c>
      <c r="E63" s="124" t="s">
        <v>833</v>
      </c>
      <c r="F63" s="127">
        <v>0</v>
      </c>
      <c r="G63" s="127">
        <v>11</v>
      </c>
      <c r="H63" s="127">
        <v>0</v>
      </c>
      <c r="I63" s="127">
        <v>0</v>
      </c>
      <c r="J63" s="127">
        <v>0</v>
      </c>
      <c r="K63" s="127">
        <v>1</v>
      </c>
    </row>
    <row r="64" spans="1:13" ht="12.6" customHeight="1" x14ac:dyDescent="0.2">
      <c r="A64" s="411">
        <v>61</v>
      </c>
      <c r="B64" s="115">
        <v>15</v>
      </c>
      <c r="C64" s="115">
        <v>81</v>
      </c>
      <c r="D64" s="115">
        <v>3769</v>
      </c>
      <c r="E64" s="116" t="s">
        <v>587</v>
      </c>
      <c r="F64" s="127">
        <v>0</v>
      </c>
      <c r="G64" s="127">
        <v>5</v>
      </c>
      <c r="H64" s="127">
        <v>0</v>
      </c>
      <c r="I64" s="127">
        <v>0</v>
      </c>
      <c r="J64" s="127">
        <v>3</v>
      </c>
      <c r="K64" s="127">
        <v>3</v>
      </c>
    </row>
    <row r="65" spans="1:14" ht="12.6" customHeight="1" x14ac:dyDescent="0.2">
      <c r="A65" s="411">
        <v>62</v>
      </c>
      <c r="B65" s="115">
        <v>15</v>
      </c>
      <c r="C65" s="115">
        <v>50</v>
      </c>
      <c r="D65" s="115">
        <v>5311</v>
      </c>
      <c r="E65" s="116" t="s">
        <v>552</v>
      </c>
      <c r="F65" s="127">
        <v>170</v>
      </c>
      <c r="G65" s="127">
        <v>364</v>
      </c>
      <c r="H65" s="127">
        <v>170</v>
      </c>
      <c r="I65" s="127">
        <v>170</v>
      </c>
      <c r="J65" s="127">
        <v>132</v>
      </c>
      <c r="K65" s="132">
        <v>150</v>
      </c>
      <c r="L65" s="264"/>
    </row>
    <row r="66" spans="1:14" ht="12.6" customHeight="1" x14ac:dyDescent="0.2">
      <c r="A66" s="411">
        <v>63</v>
      </c>
      <c r="B66" s="115">
        <v>15</v>
      </c>
      <c r="C66" s="115">
        <v>30</v>
      </c>
      <c r="D66" s="115">
        <v>6171</v>
      </c>
      <c r="E66" s="116" t="s">
        <v>588</v>
      </c>
      <c r="F66" s="127">
        <v>0</v>
      </c>
      <c r="G66" s="127">
        <v>221</v>
      </c>
      <c r="H66" s="127">
        <v>0</v>
      </c>
      <c r="I66" s="127">
        <v>0</v>
      </c>
      <c r="J66" s="127">
        <v>4</v>
      </c>
      <c r="K66" s="132">
        <v>4</v>
      </c>
      <c r="L66" s="264"/>
      <c r="M66" s="264"/>
      <c r="N66" s="264"/>
    </row>
    <row r="67" spans="1:14" ht="12.6" customHeight="1" x14ac:dyDescent="0.2">
      <c r="A67" s="411">
        <v>64</v>
      </c>
      <c r="B67" s="115">
        <v>15</v>
      </c>
      <c r="C67" s="115">
        <v>50</v>
      </c>
      <c r="D67" s="115">
        <v>6171</v>
      </c>
      <c r="E67" s="116" t="s">
        <v>644</v>
      </c>
      <c r="F67" s="127">
        <v>2</v>
      </c>
      <c r="G67" s="127">
        <v>56</v>
      </c>
      <c r="H67" s="127">
        <v>2</v>
      </c>
      <c r="I67" s="127">
        <v>2</v>
      </c>
      <c r="J67" s="127">
        <v>2</v>
      </c>
      <c r="K67" s="132">
        <v>2</v>
      </c>
    </row>
    <row r="68" spans="1:14" ht="12.6" customHeight="1" x14ac:dyDescent="0.2">
      <c r="A68" s="411">
        <v>65</v>
      </c>
      <c r="B68" s="115">
        <v>15</v>
      </c>
      <c r="C68" s="115">
        <v>54</v>
      </c>
      <c r="D68" s="115">
        <v>6171</v>
      </c>
      <c r="E68" s="116" t="s">
        <v>491</v>
      </c>
      <c r="F68" s="127">
        <v>100</v>
      </c>
      <c r="G68" s="127">
        <v>143</v>
      </c>
      <c r="H68" s="127">
        <v>100</v>
      </c>
      <c r="I68" s="127">
        <v>100</v>
      </c>
      <c r="J68" s="127">
        <v>75</v>
      </c>
      <c r="K68" s="132">
        <v>96</v>
      </c>
    </row>
    <row r="69" spans="1:14" ht="12.6" customHeight="1" x14ac:dyDescent="0.2">
      <c r="A69" s="411">
        <v>66</v>
      </c>
      <c r="B69" s="115">
        <v>15</v>
      </c>
      <c r="C69" s="115">
        <v>70</v>
      </c>
      <c r="D69" s="115">
        <v>6171</v>
      </c>
      <c r="E69" s="116" t="s">
        <v>645</v>
      </c>
      <c r="F69" s="127">
        <v>0</v>
      </c>
      <c r="G69" s="127">
        <v>24</v>
      </c>
      <c r="H69" s="127">
        <v>0</v>
      </c>
      <c r="I69" s="127">
        <v>0</v>
      </c>
      <c r="J69" s="127">
        <v>7</v>
      </c>
      <c r="K69" s="132">
        <v>7</v>
      </c>
    </row>
    <row r="70" spans="1:14" ht="12.6" customHeight="1" x14ac:dyDescent="0.2">
      <c r="A70" s="411">
        <v>67</v>
      </c>
      <c r="B70" s="115">
        <v>15</v>
      </c>
      <c r="C70" s="115">
        <v>54</v>
      </c>
      <c r="D70" s="115">
        <v>6330</v>
      </c>
      <c r="E70" s="116" t="s">
        <v>557</v>
      </c>
      <c r="F70" s="127">
        <v>2350</v>
      </c>
      <c r="G70" s="127">
        <v>2410</v>
      </c>
      <c r="H70" s="127">
        <v>2530</v>
      </c>
      <c r="I70" s="127">
        <v>2581</v>
      </c>
      <c r="J70" s="127">
        <v>2530</v>
      </c>
      <c r="K70" s="132">
        <v>2581</v>
      </c>
    </row>
    <row r="71" spans="1:14" ht="12.6" customHeight="1" x14ac:dyDescent="0.2">
      <c r="A71" s="411">
        <v>68</v>
      </c>
      <c r="B71" s="115">
        <v>15</v>
      </c>
      <c r="C71" s="115">
        <v>70</v>
      </c>
      <c r="D71" s="115">
        <v>6399</v>
      </c>
      <c r="E71" s="116" t="s">
        <v>502</v>
      </c>
      <c r="F71" s="127">
        <v>0</v>
      </c>
      <c r="G71" s="127"/>
      <c r="H71" s="127">
        <v>0</v>
      </c>
      <c r="I71" s="127">
        <v>-181</v>
      </c>
      <c r="J71" s="127">
        <v>0</v>
      </c>
      <c r="K71" s="132">
        <v>0</v>
      </c>
    </row>
    <row r="72" spans="1:14" s="230" customFormat="1" ht="12.6" customHeight="1" x14ac:dyDescent="0.25">
      <c r="A72" s="411">
        <v>69</v>
      </c>
      <c r="B72" s="115">
        <v>15</v>
      </c>
      <c r="C72" s="115">
        <v>70</v>
      </c>
      <c r="D72" s="115">
        <v>6402</v>
      </c>
      <c r="E72" s="116" t="s">
        <v>589</v>
      </c>
      <c r="F72" s="127">
        <v>0</v>
      </c>
      <c r="G72" s="127">
        <v>127</v>
      </c>
      <c r="H72" s="127">
        <v>0</v>
      </c>
      <c r="I72" s="127">
        <v>16</v>
      </c>
      <c r="J72" s="127">
        <v>16</v>
      </c>
      <c r="K72" s="132">
        <v>16</v>
      </c>
      <c r="M72"/>
    </row>
    <row r="73" spans="1:14" ht="12.6" customHeight="1" thickBot="1" x14ac:dyDescent="0.25">
      <c r="A73" s="411">
        <v>70</v>
      </c>
      <c r="B73" s="156">
        <v>15</v>
      </c>
      <c r="C73" s="156">
        <v>70</v>
      </c>
      <c r="D73" s="117"/>
      <c r="E73" s="159" t="s">
        <v>582</v>
      </c>
      <c r="F73" s="122">
        <v>34258</v>
      </c>
      <c r="G73" s="122">
        <v>39052</v>
      </c>
      <c r="H73" s="122">
        <v>36203</v>
      </c>
      <c r="I73" s="229">
        <v>39802</v>
      </c>
      <c r="J73" s="229">
        <v>31791</v>
      </c>
      <c r="K73" s="229">
        <v>38200</v>
      </c>
      <c r="N73" s="264"/>
    </row>
    <row r="74" spans="1:14" ht="12.6" customHeight="1" thickBot="1" x14ac:dyDescent="0.25">
      <c r="A74" s="411">
        <v>71</v>
      </c>
      <c r="B74" s="109">
        <v>15</v>
      </c>
      <c r="C74" s="110"/>
      <c r="D74" s="98" t="s">
        <v>48</v>
      </c>
      <c r="E74" s="98"/>
      <c r="F74" s="137">
        <f t="shared" ref="F74:K74" si="13">SUM(F57:F73)</f>
        <v>50880</v>
      </c>
      <c r="G74" s="137">
        <f t="shared" si="13"/>
        <v>59424</v>
      </c>
      <c r="H74" s="137">
        <f t="shared" si="13"/>
        <v>56005</v>
      </c>
      <c r="I74" s="137">
        <f t="shared" si="13"/>
        <v>59490</v>
      </c>
      <c r="J74" s="137">
        <f t="shared" si="13"/>
        <v>44974</v>
      </c>
      <c r="K74" s="137">
        <f t="shared" si="13"/>
        <v>54657</v>
      </c>
      <c r="M74" s="264"/>
    </row>
    <row r="75" spans="1:14" ht="12.6" customHeight="1" x14ac:dyDescent="0.2">
      <c r="A75" s="411">
        <v>72</v>
      </c>
      <c r="B75" s="129">
        <v>16</v>
      </c>
      <c r="C75" s="129">
        <v>70</v>
      </c>
      <c r="D75" s="129">
        <v>6310</v>
      </c>
      <c r="E75" s="130" t="s">
        <v>825</v>
      </c>
      <c r="F75" s="125">
        <v>5</v>
      </c>
      <c r="G75" s="125">
        <v>1448</v>
      </c>
      <c r="H75" s="125">
        <v>50</v>
      </c>
      <c r="I75" s="131">
        <v>50</v>
      </c>
      <c r="J75" s="131">
        <v>1093</v>
      </c>
      <c r="K75" s="131">
        <v>1100</v>
      </c>
      <c r="L75" s="264"/>
      <c r="M75" s="264"/>
      <c r="N75" s="264"/>
    </row>
    <row r="76" spans="1:14" ht="12.6" customHeight="1" thickBot="1" x14ac:dyDescent="0.25">
      <c r="A76" s="411">
        <v>73</v>
      </c>
      <c r="B76" s="115">
        <v>16</v>
      </c>
      <c r="C76" s="115">
        <v>70</v>
      </c>
      <c r="D76" s="115">
        <v>6320</v>
      </c>
      <c r="E76" s="116" t="s">
        <v>590</v>
      </c>
      <c r="F76" s="127">
        <v>0</v>
      </c>
      <c r="G76" s="127">
        <v>557</v>
      </c>
      <c r="H76" s="127">
        <v>0</v>
      </c>
      <c r="I76" s="132">
        <v>200</v>
      </c>
      <c r="J76" s="132">
        <v>3195</v>
      </c>
      <c r="K76" s="132">
        <v>3200</v>
      </c>
    </row>
    <row r="77" spans="1:14" ht="12.6" customHeight="1" thickBot="1" x14ac:dyDescent="0.25">
      <c r="A77" s="411">
        <v>74</v>
      </c>
      <c r="B77" s="109">
        <v>16</v>
      </c>
      <c r="C77" s="110"/>
      <c r="D77" s="98" t="s">
        <v>50</v>
      </c>
      <c r="E77" s="98"/>
      <c r="F77" s="137">
        <f t="shared" ref="F77:K77" si="14">SUM(F75:F76)</f>
        <v>5</v>
      </c>
      <c r="G77" s="137">
        <f t="shared" si="14"/>
        <v>2005</v>
      </c>
      <c r="H77" s="137">
        <f t="shared" si="14"/>
        <v>50</v>
      </c>
      <c r="I77" s="137">
        <f t="shared" si="14"/>
        <v>250</v>
      </c>
      <c r="J77" s="137">
        <f t="shared" si="14"/>
        <v>4288</v>
      </c>
      <c r="K77" s="137">
        <f t="shared" si="14"/>
        <v>4300</v>
      </c>
    </row>
    <row r="78" spans="1:14" ht="12.6" customHeight="1" x14ac:dyDescent="0.2">
      <c r="A78" s="411">
        <v>75</v>
      </c>
      <c r="B78" s="129">
        <v>17</v>
      </c>
      <c r="C78" s="129">
        <v>70</v>
      </c>
      <c r="D78" s="228"/>
      <c r="E78" s="124" t="s">
        <v>559</v>
      </c>
      <c r="F78" s="125">
        <v>553</v>
      </c>
      <c r="G78" s="125">
        <v>453</v>
      </c>
      <c r="H78" s="125">
        <v>430</v>
      </c>
      <c r="I78" s="131">
        <v>430</v>
      </c>
      <c r="J78" s="131">
        <v>472</v>
      </c>
      <c r="K78" s="131">
        <v>480</v>
      </c>
    </row>
    <row r="79" spans="1:14" ht="12.6" customHeight="1" x14ac:dyDescent="0.2">
      <c r="A79" s="411">
        <v>76</v>
      </c>
      <c r="B79" s="115">
        <v>17</v>
      </c>
      <c r="C79" s="115">
        <v>81</v>
      </c>
      <c r="D79" s="115">
        <v>1036</v>
      </c>
      <c r="E79" s="116" t="s">
        <v>592</v>
      </c>
      <c r="F79" s="127">
        <v>46</v>
      </c>
      <c r="G79" s="127">
        <v>46</v>
      </c>
      <c r="H79" s="127">
        <v>46</v>
      </c>
      <c r="I79" s="132">
        <v>46</v>
      </c>
      <c r="J79" s="132">
        <v>23</v>
      </c>
      <c r="K79" s="132">
        <v>46</v>
      </c>
    </row>
    <row r="80" spans="1:14" ht="12.6" customHeight="1" thickBot="1" x14ac:dyDescent="0.25">
      <c r="A80" s="411">
        <v>77</v>
      </c>
      <c r="B80" s="115">
        <v>17</v>
      </c>
      <c r="C80" s="115">
        <v>81</v>
      </c>
      <c r="D80" s="115">
        <v>2321</v>
      </c>
      <c r="E80" s="116" t="s">
        <v>593</v>
      </c>
      <c r="F80" s="127">
        <v>190</v>
      </c>
      <c r="G80" s="127">
        <v>302</v>
      </c>
      <c r="H80" s="127">
        <v>224</v>
      </c>
      <c r="I80" s="132">
        <v>224</v>
      </c>
      <c r="J80" s="132">
        <v>286</v>
      </c>
      <c r="K80" s="132">
        <v>314</v>
      </c>
    </row>
    <row r="81" spans="1:11" ht="12.6" customHeight="1" thickBot="1" x14ac:dyDescent="0.25">
      <c r="A81" s="411">
        <v>78</v>
      </c>
      <c r="B81" s="109">
        <v>17</v>
      </c>
      <c r="C81" s="110"/>
      <c r="D81" s="110" t="s">
        <v>59</v>
      </c>
      <c r="E81" s="98"/>
      <c r="F81" s="137">
        <f t="shared" ref="F81:K81" si="15">SUM(F78:F80)</f>
        <v>789</v>
      </c>
      <c r="G81" s="137">
        <f t="shared" si="15"/>
        <v>801</v>
      </c>
      <c r="H81" s="137">
        <f t="shared" si="15"/>
        <v>700</v>
      </c>
      <c r="I81" s="137">
        <f t="shared" si="15"/>
        <v>700</v>
      </c>
      <c r="J81" s="137">
        <f t="shared" si="15"/>
        <v>781</v>
      </c>
      <c r="K81" s="386">
        <f t="shared" si="15"/>
        <v>840</v>
      </c>
    </row>
    <row r="82" spans="1:11" ht="12.6" customHeight="1" x14ac:dyDescent="0.2">
      <c r="A82" s="411">
        <v>79</v>
      </c>
      <c r="B82" s="129">
        <v>18</v>
      </c>
      <c r="C82" s="129">
        <v>70</v>
      </c>
      <c r="D82" s="228"/>
      <c r="E82" s="130" t="s">
        <v>827</v>
      </c>
      <c r="F82" s="125">
        <v>268000</v>
      </c>
      <c r="G82" s="125">
        <v>289775</v>
      </c>
      <c r="H82" s="125">
        <v>282200</v>
      </c>
      <c r="I82" s="131">
        <v>287144</v>
      </c>
      <c r="J82" s="131">
        <v>195066</v>
      </c>
      <c r="K82" s="132">
        <v>259000</v>
      </c>
    </row>
    <row r="83" spans="1:11" ht="12.6" customHeight="1" x14ac:dyDescent="0.2">
      <c r="A83" s="411">
        <v>80</v>
      </c>
      <c r="B83" s="129">
        <v>18</v>
      </c>
      <c r="C83" s="129">
        <v>70</v>
      </c>
      <c r="D83" s="228"/>
      <c r="E83" s="130" t="s">
        <v>834</v>
      </c>
      <c r="F83" s="125">
        <v>3000</v>
      </c>
      <c r="G83" s="125">
        <v>4669</v>
      </c>
      <c r="H83" s="125">
        <v>3150</v>
      </c>
      <c r="I83" s="131">
        <v>3150</v>
      </c>
      <c r="J83" s="131">
        <v>2401</v>
      </c>
      <c r="K83" s="132">
        <v>3040</v>
      </c>
    </row>
    <row r="84" spans="1:11" ht="12.6" customHeight="1" x14ac:dyDescent="0.2">
      <c r="A84" s="411">
        <v>81</v>
      </c>
      <c r="B84" s="129">
        <v>18</v>
      </c>
      <c r="C84" s="129">
        <v>70</v>
      </c>
      <c r="D84" s="228"/>
      <c r="E84" s="130" t="s">
        <v>845</v>
      </c>
      <c r="F84" s="125">
        <v>130</v>
      </c>
      <c r="G84" s="125">
        <v>13</v>
      </c>
      <c r="H84" s="125">
        <v>150</v>
      </c>
      <c r="I84" s="131">
        <v>22649</v>
      </c>
      <c r="J84" s="131">
        <v>22499</v>
      </c>
      <c r="K84" s="132">
        <v>22499</v>
      </c>
    </row>
    <row r="85" spans="1:11" ht="12.6" customHeight="1" x14ac:dyDescent="0.2">
      <c r="A85" s="411">
        <v>82</v>
      </c>
      <c r="B85" s="118">
        <v>18</v>
      </c>
      <c r="C85" s="225">
        <v>81</v>
      </c>
      <c r="D85" s="156">
        <v>1069</v>
      </c>
      <c r="E85" s="159" t="s">
        <v>835</v>
      </c>
      <c r="F85" s="381">
        <v>0</v>
      </c>
      <c r="G85" s="125">
        <v>38</v>
      </c>
      <c r="H85" s="125">
        <v>0</v>
      </c>
      <c r="I85" s="131">
        <v>0</v>
      </c>
      <c r="J85" s="131">
        <v>0</v>
      </c>
      <c r="K85" s="132">
        <v>0</v>
      </c>
    </row>
    <row r="86" spans="1:11" ht="12.6" customHeight="1" x14ac:dyDescent="0.2">
      <c r="A86" s="411">
        <v>83</v>
      </c>
      <c r="B86" s="115">
        <v>18</v>
      </c>
      <c r="C86" s="115">
        <v>81</v>
      </c>
      <c r="D86" s="115">
        <v>3729</v>
      </c>
      <c r="E86" s="116" t="s">
        <v>586</v>
      </c>
      <c r="F86" s="127">
        <v>0</v>
      </c>
      <c r="G86" s="127">
        <v>15</v>
      </c>
      <c r="H86" s="127">
        <v>0</v>
      </c>
      <c r="I86" s="132">
        <v>0</v>
      </c>
      <c r="J86" s="132">
        <v>4</v>
      </c>
      <c r="K86" s="132">
        <v>4</v>
      </c>
    </row>
    <row r="87" spans="1:11" s="230" customFormat="1" ht="12.6" customHeight="1" thickBot="1" x14ac:dyDescent="0.25">
      <c r="A87" s="411">
        <v>84</v>
      </c>
      <c r="B87" s="156">
        <v>18</v>
      </c>
      <c r="C87" s="156">
        <v>70</v>
      </c>
      <c r="D87" s="156">
        <v>6409</v>
      </c>
      <c r="E87" s="159" t="s">
        <v>591</v>
      </c>
      <c r="F87" s="122">
        <v>0</v>
      </c>
      <c r="G87" s="122">
        <v>10</v>
      </c>
      <c r="H87" s="122">
        <v>0</v>
      </c>
      <c r="I87" s="229">
        <v>0</v>
      </c>
      <c r="J87" s="229">
        <v>1</v>
      </c>
      <c r="K87" s="229">
        <v>1</v>
      </c>
    </row>
    <row r="88" spans="1:11" s="230" customFormat="1" ht="12.6" customHeight="1" thickBot="1" x14ac:dyDescent="0.25">
      <c r="A88" s="411">
        <v>85</v>
      </c>
      <c r="B88" s="109">
        <v>18</v>
      </c>
      <c r="C88" s="110"/>
      <c r="D88" s="98" t="s">
        <v>594</v>
      </c>
      <c r="E88" s="98"/>
      <c r="F88" s="137">
        <f>SUM(F82:F87)</f>
        <v>271130</v>
      </c>
      <c r="G88" s="137">
        <f>SUM(G82:G87)</f>
        <v>294520</v>
      </c>
      <c r="H88" s="137">
        <f t="shared" ref="H88" si="16">SUM(H82:H87)</f>
        <v>285500</v>
      </c>
      <c r="I88" s="137">
        <f>SUM(I82:I87)</f>
        <v>312943</v>
      </c>
      <c r="J88" s="137">
        <f>SUM(J82:J87)</f>
        <v>219971</v>
      </c>
      <c r="K88" s="137">
        <f>SUM(K82:K87)</f>
        <v>284544</v>
      </c>
    </row>
    <row r="89" spans="1:11" ht="12.6" customHeight="1" thickBot="1" x14ac:dyDescent="0.25">
      <c r="A89" s="411">
        <v>86</v>
      </c>
      <c r="B89" s="237"/>
      <c r="C89" s="237"/>
      <c r="D89" s="237"/>
      <c r="E89" s="238"/>
      <c r="F89" s="239"/>
      <c r="G89" s="239"/>
      <c r="H89" s="370"/>
      <c r="I89" s="239"/>
      <c r="J89" s="370"/>
      <c r="K89" s="239"/>
    </row>
    <row r="90" spans="1:11" s="240" customFormat="1" ht="12.6" customHeight="1" thickBot="1" x14ac:dyDescent="0.25">
      <c r="A90" s="411">
        <v>87</v>
      </c>
      <c r="B90" s="421" t="s">
        <v>72</v>
      </c>
      <c r="C90" s="98"/>
      <c r="D90" s="98"/>
      <c r="E90" s="98"/>
      <c r="F90" s="137">
        <f t="shared" ref="F90:K90" si="17">F5+F14+F18+F20+F22+F29+F35+F37+F44+F48+F51+F54+F56+F74+F77+F81+F88</f>
        <v>355500</v>
      </c>
      <c r="G90" s="137">
        <f t="shared" si="17"/>
        <v>429568</v>
      </c>
      <c r="H90" s="137">
        <f t="shared" si="17"/>
        <v>379000</v>
      </c>
      <c r="I90" s="137">
        <f t="shared" si="17"/>
        <v>445555</v>
      </c>
      <c r="J90" s="137">
        <f t="shared" si="17"/>
        <v>339228</v>
      </c>
      <c r="K90" s="137">
        <f t="shared" si="17"/>
        <v>417650</v>
      </c>
    </row>
    <row r="91" spans="1:11" ht="12.6" customHeight="1" x14ac:dyDescent="0.2">
      <c r="B91" s="241"/>
      <c r="C91" s="241"/>
      <c r="D91" s="241"/>
      <c r="E91" s="242"/>
      <c r="F91" s="243"/>
      <c r="G91" s="243"/>
      <c r="H91" s="243"/>
      <c r="I91" s="243"/>
      <c r="J91" s="243"/>
      <c r="K91" s="24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pane ySplit="3" topLeftCell="A56" activePane="bottomLeft" state="frozen"/>
      <selection pane="bottomLeft" activeCell="I147" sqref="I147"/>
    </sheetView>
  </sheetViews>
  <sheetFormatPr defaultColWidth="9.140625" defaultRowHeight="12.6" customHeight="1" x14ac:dyDescent="0.25"/>
  <cols>
    <col min="1" max="1" width="5.140625" style="172" customWidth="1"/>
    <col min="2" max="2" width="4.28515625" style="172" customWidth="1"/>
    <col min="3" max="3" width="4" style="172" customWidth="1"/>
    <col min="4" max="4" width="5.85546875" style="172" customWidth="1"/>
    <col min="5" max="5" width="42.5703125" style="140" customWidth="1"/>
    <col min="6" max="6" width="9" style="210" customWidth="1"/>
    <col min="7" max="10" width="8.7109375" style="209" customWidth="1"/>
    <col min="11" max="11" width="9.5703125" style="375" customWidth="1"/>
    <col min="12" max="12" width="7.42578125" style="140" customWidth="1"/>
    <col min="13" max="16384" width="9.140625" style="140"/>
  </cols>
  <sheetData>
    <row r="1" spans="1:11" s="215" customFormat="1" ht="12.6" customHeight="1" x14ac:dyDescent="0.25">
      <c r="A1" s="423"/>
      <c r="B1" s="282" t="s">
        <v>742</v>
      </c>
      <c r="C1" s="211"/>
      <c r="D1" s="211"/>
      <c r="E1" s="212"/>
      <c r="F1" s="214"/>
      <c r="G1" s="213"/>
      <c r="H1" s="213"/>
      <c r="I1" s="213"/>
      <c r="J1" s="213"/>
      <c r="K1" s="372"/>
    </row>
    <row r="2" spans="1:11" ht="12.6" customHeight="1" x14ac:dyDescent="0.25">
      <c r="C2" s="173"/>
      <c r="D2" s="174"/>
      <c r="E2" s="175"/>
      <c r="F2" s="177"/>
      <c r="G2" s="176"/>
      <c r="H2" s="176"/>
      <c r="I2" s="176"/>
      <c r="J2" s="376"/>
      <c r="K2" s="373"/>
    </row>
    <row r="3" spans="1:11" s="216" customFormat="1" ht="12.6" customHeight="1" x14ac:dyDescent="0.25">
      <c r="A3" s="424" t="s">
        <v>856</v>
      </c>
      <c r="B3" s="103" t="s">
        <v>0</v>
      </c>
      <c r="C3" s="103" t="s">
        <v>1</v>
      </c>
      <c r="D3" s="280" t="s">
        <v>2</v>
      </c>
      <c r="E3" s="103" t="s">
        <v>536</v>
      </c>
      <c r="F3" s="422" t="s">
        <v>73</v>
      </c>
      <c r="G3" s="422" t="s">
        <v>816</v>
      </c>
      <c r="H3" s="422" t="s">
        <v>748</v>
      </c>
      <c r="I3" s="422" t="s">
        <v>817</v>
      </c>
      <c r="J3" s="422" t="s">
        <v>564</v>
      </c>
      <c r="K3" s="422" t="s">
        <v>565</v>
      </c>
    </row>
    <row r="4" spans="1:11" ht="12.6" customHeight="1" x14ac:dyDescent="0.25">
      <c r="A4" s="172">
        <v>1</v>
      </c>
      <c r="B4" s="178">
        <v>1</v>
      </c>
      <c r="C4" s="178">
        <v>20</v>
      </c>
      <c r="D4" s="178">
        <v>2143</v>
      </c>
      <c r="E4" s="179" t="s">
        <v>86</v>
      </c>
      <c r="F4" s="181">
        <v>750</v>
      </c>
      <c r="G4" s="180">
        <v>686</v>
      </c>
      <c r="H4" s="180">
        <v>705</v>
      </c>
      <c r="I4" s="180">
        <v>740</v>
      </c>
      <c r="J4" s="180">
        <v>244</v>
      </c>
      <c r="K4" s="180">
        <v>325</v>
      </c>
    </row>
    <row r="5" spans="1:11" ht="12.6" customHeight="1" x14ac:dyDescent="0.25">
      <c r="A5" s="172">
        <v>2</v>
      </c>
      <c r="B5" s="186">
        <v>1</v>
      </c>
      <c r="C5" s="186">
        <v>20</v>
      </c>
      <c r="D5" s="186">
        <v>6223</v>
      </c>
      <c r="E5" s="183" t="s">
        <v>537</v>
      </c>
      <c r="F5" s="189">
        <v>185</v>
      </c>
      <c r="G5" s="188">
        <v>117</v>
      </c>
      <c r="H5" s="188">
        <v>235</v>
      </c>
      <c r="I5" s="188">
        <v>235</v>
      </c>
      <c r="J5" s="188">
        <v>7</v>
      </c>
      <c r="K5" s="188">
        <v>45</v>
      </c>
    </row>
    <row r="6" spans="1:11" ht="12.6" customHeight="1" thickBot="1" x14ac:dyDescent="0.3">
      <c r="A6" s="172">
        <v>3</v>
      </c>
      <c r="B6" s="186">
        <v>1</v>
      </c>
      <c r="C6" s="186">
        <v>20</v>
      </c>
      <c r="D6" s="186">
        <v>6223</v>
      </c>
      <c r="E6" s="187" t="s">
        <v>728</v>
      </c>
      <c r="F6" s="189">
        <v>350</v>
      </c>
      <c r="G6" s="188">
        <v>349</v>
      </c>
      <c r="H6" s="188">
        <v>350</v>
      </c>
      <c r="I6" s="188">
        <v>350</v>
      </c>
      <c r="J6" s="188">
        <v>110</v>
      </c>
      <c r="K6" s="188">
        <v>110</v>
      </c>
    </row>
    <row r="7" spans="1:11" s="193" customFormat="1" ht="12.6" customHeight="1" thickBot="1" x14ac:dyDescent="0.3">
      <c r="A7" s="172">
        <v>4</v>
      </c>
      <c r="B7" s="113">
        <v>1</v>
      </c>
      <c r="C7" s="102"/>
      <c r="D7" s="98" t="s">
        <v>5</v>
      </c>
      <c r="E7" s="7"/>
      <c r="F7" s="192">
        <f>SUM(F4:F6)</f>
        <v>1285</v>
      </c>
      <c r="G7" s="192">
        <f t="shared" ref="G7:K7" si="0">SUM(G4:G6)</f>
        <v>1152</v>
      </c>
      <c r="H7" s="192">
        <f t="shared" si="0"/>
        <v>1290</v>
      </c>
      <c r="I7" s="192">
        <f t="shared" si="0"/>
        <v>1325</v>
      </c>
      <c r="J7" s="192">
        <f t="shared" si="0"/>
        <v>361</v>
      </c>
      <c r="K7" s="192">
        <f t="shared" si="0"/>
        <v>480</v>
      </c>
    </row>
    <row r="8" spans="1:11" ht="12.6" customHeight="1" x14ac:dyDescent="0.25">
      <c r="A8" s="172">
        <v>5</v>
      </c>
      <c r="B8" s="178">
        <v>2</v>
      </c>
      <c r="C8" s="178">
        <v>20</v>
      </c>
      <c r="D8" s="178">
        <v>3111</v>
      </c>
      <c r="E8" s="179" t="s">
        <v>6</v>
      </c>
      <c r="F8" s="181">
        <v>3015</v>
      </c>
      <c r="G8" s="180">
        <v>2839</v>
      </c>
      <c r="H8" s="180">
        <v>3302</v>
      </c>
      <c r="I8" s="180">
        <v>3302</v>
      </c>
      <c r="J8" s="180">
        <v>2332</v>
      </c>
      <c r="K8" s="180">
        <v>3150</v>
      </c>
    </row>
    <row r="9" spans="1:11" ht="12.6" customHeight="1" x14ac:dyDescent="0.25">
      <c r="A9" s="172">
        <v>6</v>
      </c>
      <c r="B9" s="182">
        <v>2</v>
      </c>
      <c r="C9" s="182">
        <v>20</v>
      </c>
      <c r="D9" s="182">
        <v>3111</v>
      </c>
      <c r="E9" s="183" t="s">
        <v>595</v>
      </c>
      <c r="F9" s="185">
        <v>0</v>
      </c>
      <c r="G9" s="184">
        <v>523</v>
      </c>
      <c r="H9" s="184">
        <v>0</v>
      </c>
      <c r="I9" s="184">
        <v>160</v>
      </c>
      <c r="J9" s="184">
        <v>160</v>
      </c>
      <c r="K9" s="184">
        <v>160</v>
      </c>
    </row>
    <row r="10" spans="1:11" ht="12.6" customHeight="1" x14ac:dyDescent="0.25">
      <c r="A10" s="172">
        <v>7</v>
      </c>
      <c r="B10" s="182">
        <v>2</v>
      </c>
      <c r="C10" s="182">
        <v>20</v>
      </c>
      <c r="D10" s="182">
        <v>3113</v>
      </c>
      <c r="E10" s="183" t="s">
        <v>7</v>
      </c>
      <c r="F10" s="185">
        <v>16678</v>
      </c>
      <c r="G10" s="184">
        <v>16395</v>
      </c>
      <c r="H10" s="184">
        <v>16173</v>
      </c>
      <c r="I10" s="184">
        <v>16471</v>
      </c>
      <c r="J10" s="184">
        <v>12072</v>
      </c>
      <c r="K10" s="184">
        <v>16100</v>
      </c>
    </row>
    <row r="11" spans="1:11" ht="12.6" customHeight="1" x14ac:dyDescent="0.25">
      <c r="A11" s="172">
        <v>8</v>
      </c>
      <c r="B11" s="182">
        <v>2</v>
      </c>
      <c r="C11" s="182">
        <v>20</v>
      </c>
      <c r="D11" s="182">
        <v>3113</v>
      </c>
      <c r="E11" s="183" t="s">
        <v>596</v>
      </c>
      <c r="F11" s="185">
        <v>0</v>
      </c>
      <c r="G11" s="184">
        <v>5433</v>
      </c>
      <c r="H11" s="184">
        <v>0</v>
      </c>
      <c r="I11" s="184">
        <v>1290</v>
      </c>
      <c r="J11" s="184">
        <v>1290</v>
      </c>
      <c r="K11" s="184">
        <v>1290</v>
      </c>
    </row>
    <row r="12" spans="1:11" ht="12.6" customHeight="1" x14ac:dyDescent="0.25">
      <c r="A12" s="172">
        <v>9</v>
      </c>
      <c r="B12" s="182">
        <v>2</v>
      </c>
      <c r="C12" s="182">
        <v>20</v>
      </c>
      <c r="D12" s="182">
        <v>3141</v>
      </c>
      <c r="E12" s="183" t="s">
        <v>119</v>
      </c>
      <c r="F12" s="185">
        <v>1300</v>
      </c>
      <c r="G12" s="184">
        <v>1300</v>
      </c>
      <c r="H12" s="184">
        <v>1287</v>
      </c>
      <c r="I12" s="184">
        <v>1327</v>
      </c>
      <c r="J12" s="184">
        <v>999</v>
      </c>
      <c r="K12" s="184">
        <v>1320</v>
      </c>
    </row>
    <row r="13" spans="1:11" ht="12.6" customHeight="1" x14ac:dyDescent="0.25">
      <c r="A13" s="172">
        <v>10</v>
      </c>
      <c r="B13" s="182">
        <v>2</v>
      </c>
      <c r="C13" s="182">
        <v>20</v>
      </c>
      <c r="D13" s="182">
        <v>3231</v>
      </c>
      <c r="E13" s="183" t="s">
        <v>8</v>
      </c>
      <c r="F13" s="185">
        <v>150</v>
      </c>
      <c r="G13" s="184">
        <v>0</v>
      </c>
      <c r="H13" s="184">
        <v>200</v>
      </c>
      <c r="I13" s="184">
        <v>110</v>
      </c>
      <c r="J13" s="184">
        <v>0</v>
      </c>
      <c r="K13" s="184">
        <v>0</v>
      </c>
    </row>
    <row r="14" spans="1:11" ht="12.6" customHeight="1" x14ac:dyDescent="0.25">
      <c r="A14" s="172">
        <v>11</v>
      </c>
      <c r="B14" s="182">
        <v>2</v>
      </c>
      <c r="C14" s="182">
        <v>20</v>
      </c>
      <c r="D14" s="182">
        <v>3299</v>
      </c>
      <c r="E14" s="183" t="s">
        <v>125</v>
      </c>
      <c r="F14" s="185">
        <v>150</v>
      </c>
      <c r="G14" s="184">
        <v>149</v>
      </c>
      <c r="H14" s="184">
        <v>150</v>
      </c>
      <c r="I14" s="184">
        <v>151</v>
      </c>
      <c r="J14" s="184">
        <v>151</v>
      </c>
      <c r="K14" s="184">
        <v>151</v>
      </c>
    </row>
    <row r="15" spans="1:11" ht="12.6" customHeight="1" x14ac:dyDescent="0.25">
      <c r="A15" s="172">
        <v>12</v>
      </c>
      <c r="B15" s="186">
        <v>2</v>
      </c>
      <c r="C15" s="186">
        <v>20</v>
      </c>
      <c r="D15" s="186">
        <v>3421</v>
      </c>
      <c r="E15" s="136" t="s">
        <v>9</v>
      </c>
      <c r="F15" s="189">
        <v>1120</v>
      </c>
      <c r="G15" s="188">
        <v>1111</v>
      </c>
      <c r="H15" s="188">
        <v>1068</v>
      </c>
      <c r="I15" s="188">
        <v>1068</v>
      </c>
      <c r="J15" s="188">
        <v>765</v>
      </c>
      <c r="K15" s="188">
        <v>1020</v>
      </c>
    </row>
    <row r="16" spans="1:11" ht="12.6" customHeight="1" thickBot="1" x14ac:dyDescent="0.3">
      <c r="A16" s="172">
        <v>13</v>
      </c>
      <c r="B16" s="186">
        <v>2</v>
      </c>
      <c r="C16" s="186">
        <v>20</v>
      </c>
      <c r="D16" s="186">
        <v>3299</v>
      </c>
      <c r="E16" s="136" t="s">
        <v>828</v>
      </c>
      <c r="F16" s="189">
        <v>0</v>
      </c>
      <c r="G16" s="188">
        <v>591</v>
      </c>
      <c r="H16" s="188">
        <v>0</v>
      </c>
      <c r="I16" s="188">
        <v>0</v>
      </c>
      <c r="J16" s="188">
        <v>0</v>
      </c>
      <c r="K16" s="188">
        <v>0</v>
      </c>
    </row>
    <row r="17" spans="1:12" s="193" customFormat="1" ht="12.6" customHeight="1" thickBot="1" x14ac:dyDescent="0.3">
      <c r="A17" s="172">
        <v>14</v>
      </c>
      <c r="B17" s="113">
        <v>2</v>
      </c>
      <c r="C17" s="102"/>
      <c r="D17" s="98" t="s">
        <v>10</v>
      </c>
      <c r="E17" s="196"/>
      <c r="F17" s="192">
        <f>SUM(F8:F16)</f>
        <v>22413</v>
      </c>
      <c r="G17" s="192">
        <f t="shared" ref="G17:K17" si="1">SUM(G8:G16)</f>
        <v>28341</v>
      </c>
      <c r="H17" s="192">
        <f t="shared" si="1"/>
        <v>22180</v>
      </c>
      <c r="I17" s="192">
        <f t="shared" si="1"/>
        <v>23879</v>
      </c>
      <c r="J17" s="192">
        <f t="shared" si="1"/>
        <v>17769</v>
      </c>
      <c r="K17" s="192">
        <f t="shared" si="1"/>
        <v>23191</v>
      </c>
    </row>
    <row r="18" spans="1:12" ht="12.6" customHeight="1" x14ac:dyDescent="0.25">
      <c r="A18" s="172">
        <v>15</v>
      </c>
      <c r="B18" s="178">
        <v>3</v>
      </c>
      <c r="C18" s="178">
        <v>20</v>
      </c>
      <c r="D18" s="178">
        <v>3311</v>
      </c>
      <c r="E18" s="179" t="s">
        <v>597</v>
      </c>
      <c r="F18" s="181">
        <v>250</v>
      </c>
      <c r="G18" s="180">
        <v>250</v>
      </c>
      <c r="H18" s="180">
        <v>600</v>
      </c>
      <c r="I18" s="180">
        <v>600</v>
      </c>
      <c r="J18" s="180">
        <v>600</v>
      </c>
      <c r="K18" s="180">
        <v>600</v>
      </c>
    </row>
    <row r="19" spans="1:12" ht="12.6" customHeight="1" x14ac:dyDescent="0.25">
      <c r="A19" s="172">
        <v>16</v>
      </c>
      <c r="B19" s="182">
        <v>3</v>
      </c>
      <c r="C19" s="182">
        <v>20</v>
      </c>
      <c r="D19" s="182">
        <v>3319</v>
      </c>
      <c r="E19" s="183" t="s">
        <v>137</v>
      </c>
      <c r="F19" s="185">
        <v>70</v>
      </c>
      <c r="G19" s="184">
        <v>51</v>
      </c>
      <c r="H19" s="184">
        <v>70</v>
      </c>
      <c r="I19" s="184">
        <v>85</v>
      </c>
      <c r="J19" s="184">
        <v>33</v>
      </c>
      <c r="K19" s="184">
        <v>85</v>
      </c>
    </row>
    <row r="20" spans="1:12" ht="12.6" customHeight="1" x14ac:dyDescent="0.25">
      <c r="A20" s="172">
        <v>17</v>
      </c>
      <c r="B20" s="182">
        <v>3</v>
      </c>
      <c r="C20" s="182">
        <v>20</v>
      </c>
      <c r="D20" s="182">
        <v>3322</v>
      </c>
      <c r="E20" s="101" t="s">
        <v>143</v>
      </c>
      <c r="F20" s="185">
        <v>267</v>
      </c>
      <c r="G20" s="184">
        <v>141</v>
      </c>
      <c r="H20" s="184">
        <v>315</v>
      </c>
      <c r="I20" s="184">
        <v>353</v>
      </c>
      <c r="J20" s="184">
        <v>40</v>
      </c>
      <c r="K20" s="184">
        <v>350</v>
      </c>
      <c r="L20" s="217"/>
    </row>
    <row r="21" spans="1:12" ht="12.6" customHeight="1" x14ac:dyDescent="0.25">
      <c r="A21" s="172">
        <v>18</v>
      </c>
      <c r="B21" s="182">
        <v>3</v>
      </c>
      <c r="C21" s="182">
        <v>20</v>
      </c>
      <c r="D21" s="182">
        <v>3322</v>
      </c>
      <c r="E21" s="101" t="s">
        <v>829</v>
      </c>
      <c r="F21" s="185">
        <v>0</v>
      </c>
      <c r="G21" s="184">
        <v>0</v>
      </c>
      <c r="H21" s="184">
        <v>0</v>
      </c>
      <c r="I21" s="184">
        <v>445</v>
      </c>
      <c r="J21" s="184">
        <v>0</v>
      </c>
      <c r="K21" s="184">
        <v>445</v>
      </c>
    </row>
    <row r="22" spans="1:12" ht="12.6" customHeight="1" x14ac:dyDescent="0.25">
      <c r="A22" s="172">
        <v>19</v>
      </c>
      <c r="B22" s="182">
        <v>3</v>
      </c>
      <c r="C22" s="182">
        <v>20</v>
      </c>
      <c r="D22" s="182">
        <v>3322</v>
      </c>
      <c r="E22" s="101" t="s">
        <v>635</v>
      </c>
      <c r="F22" s="185">
        <v>450</v>
      </c>
      <c r="G22" s="184">
        <v>473</v>
      </c>
      <c r="H22" s="184">
        <v>450</v>
      </c>
      <c r="I22" s="184">
        <v>498</v>
      </c>
      <c r="J22" s="184">
        <v>350</v>
      </c>
      <c r="K22" s="184">
        <v>350</v>
      </c>
    </row>
    <row r="23" spans="1:12" ht="12.6" customHeight="1" x14ac:dyDescent="0.25">
      <c r="A23" s="172">
        <v>20</v>
      </c>
      <c r="B23" s="182">
        <v>3</v>
      </c>
      <c r="C23" s="182">
        <v>20</v>
      </c>
      <c r="D23" s="182">
        <v>3322</v>
      </c>
      <c r="E23" s="101" t="s">
        <v>836</v>
      </c>
      <c r="F23" s="185">
        <v>0</v>
      </c>
      <c r="G23" s="184">
        <v>200</v>
      </c>
      <c r="H23" s="184">
        <v>0</v>
      </c>
      <c r="I23" s="184">
        <v>0</v>
      </c>
      <c r="J23" s="184">
        <v>0</v>
      </c>
      <c r="K23" s="184">
        <v>0</v>
      </c>
    </row>
    <row r="24" spans="1:12" ht="12.6" customHeight="1" x14ac:dyDescent="0.25">
      <c r="A24" s="172">
        <v>21</v>
      </c>
      <c r="B24" s="182">
        <v>3</v>
      </c>
      <c r="C24" s="182">
        <v>20</v>
      </c>
      <c r="D24" s="182">
        <v>3326</v>
      </c>
      <c r="E24" s="101" t="s">
        <v>144</v>
      </c>
      <c r="F24" s="185">
        <v>170</v>
      </c>
      <c r="G24" s="184">
        <v>195</v>
      </c>
      <c r="H24" s="184">
        <v>162</v>
      </c>
      <c r="I24" s="184">
        <v>259</v>
      </c>
      <c r="J24" s="184">
        <v>132</v>
      </c>
      <c r="K24" s="184">
        <v>259</v>
      </c>
    </row>
    <row r="25" spans="1:12" ht="12.6" customHeight="1" x14ac:dyDescent="0.25">
      <c r="A25" s="172">
        <v>22</v>
      </c>
      <c r="B25" s="182">
        <v>3</v>
      </c>
      <c r="C25" s="182">
        <v>20</v>
      </c>
      <c r="D25" s="182">
        <v>3326</v>
      </c>
      <c r="E25" s="101" t="s">
        <v>818</v>
      </c>
      <c r="F25" s="185">
        <v>0</v>
      </c>
      <c r="G25" s="184">
        <v>0</v>
      </c>
      <c r="H25" s="184">
        <v>0</v>
      </c>
      <c r="I25" s="184">
        <v>20</v>
      </c>
      <c r="J25" s="184">
        <v>20</v>
      </c>
      <c r="K25" s="184">
        <v>20</v>
      </c>
    </row>
    <row r="26" spans="1:12" ht="12.6" customHeight="1" x14ac:dyDescent="0.25">
      <c r="A26" s="172">
        <v>23</v>
      </c>
      <c r="B26" s="182">
        <v>3</v>
      </c>
      <c r="C26" s="182">
        <v>20</v>
      </c>
      <c r="D26" s="182">
        <v>3392</v>
      </c>
      <c r="E26" s="128" t="s">
        <v>148</v>
      </c>
      <c r="F26" s="185">
        <v>12563</v>
      </c>
      <c r="G26" s="184">
        <v>13213</v>
      </c>
      <c r="H26" s="184">
        <v>13613</v>
      </c>
      <c r="I26" s="184">
        <v>13613</v>
      </c>
      <c r="J26" s="184">
        <v>10210</v>
      </c>
      <c r="K26" s="184">
        <v>13070</v>
      </c>
    </row>
    <row r="27" spans="1:12" ht="12.6" customHeight="1" x14ac:dyDescent="0.25">
      <c r="A27" s="172">
        <v>24</v>
      </c>
      <c r="B27" s="182">
        <v>3</v>
      </c>
      <c r="C27" s="182">
        <v>20</v>
      </c>
      <c r="D27" s="182">
        <v>3392</v>
      </c>
      <c r="E27" s="128" t="s">
        <v>598</v>
      </c>
      <c r="F27" s="185">
        <v>0</v>
      </c>
      <c r="G27" s="184">
        <v>773</v>
      </c>
      <c r="H27" s="184">
        <v>0</v>
      </c>
      <c r="I27" s="184">
        <v>1122</v>
      </c>
      <c r="J27" s="184">
        <v>1122</v>
      </c>
      <c r="K27" s="184">
        <v>1122</v>
      </c>
    </row>
    <row r="28" spans="1:12" ht="12.6" customHeight="1" x14ac:dyDescent="0.25">
      <c r="A28" s="172">
        <v>25</v>
      </c>
      <c r="B28" s="182">
        <v>3</v>
      </c>
      <c r="C28" s="182">
        <v>20</v>
      </c>
      <c r="D28" s="182">
        <v>3392</v>
      </c>
      <c r="E28" s="128" t="s">
        <v>599</v>
      </c>
      <c r="F28" s="185">
        <v>955</v>
      </c>
      <c r="G28" s="184">
        <v>962</v>
      </c>
      <c r="H28" s="184">
        <v>1055</v>
      </c>
      <c r="I28" s="184">
        <v>1055</v>
      </c>
      <c r="J28" s="184">
        <v>828</v>
      </c>
      <c r="K28" s="184">
        <v>959</v>
      </c>
    </row>
    <row r="29" spans="1:12" ht="12.6" customHeight="1" thickBot="1" x14ac:dyDescent="0.3">
      <c r="A29" s="172">
        <v>26</v>
      </c>
      <c r="B29" s="186">
        <v>3</v>
      </c>
      <c r="C29" s="186">
        <v>20</v>
      </c>
      <c r="D29" s="186">
        <v>3392</v>
      </c>
      <c r="E29" s="166" t="s">
        <v>600</v>
      </c>
      <c r="F29" s="189">
        <v>0</v>
      </c>
      <c r="G29" s="188">
        <v>230</v>
      </c>
      <c r="H29" s="188">
        <v>0</v>
      </c>
      <c r="I29" s="188">
        <v>0</v>
      </c>
      <c r="J29" s="188">
        <v>0</v>
      </c>
      <c r="K29" s="188">
        <v>0</v>
      </c>
    </row>
    <row r="30" spans="1:12" s="193" customFormat="1" ht="12.6" customHeight="1" thickBot="1" x14ac:dyDescent="0.3">
      <c r="A30" s="172">
        <v>27</v>
      </c>
      <c r="B30" s="194">
        <v>3</v>
      </c>
      <c r="C30" s="195"/>
      <c r="D30" s="98" t="s">
        <v>11</v>
      </c>
      <c r="E30" s="196"/>
      <c r="F30" s="192">
        <f>SUM(F18:F29)</f>
        <v>14725</v>
      </c>
      <c r="G30" s="191">
        <f>SUM(G18:G29)</f>
        <v>16488</v>
      </c>
      <c r="H30" s="191">
        <f t="shared" ref="H30:I30" si="2">SUM(H18:H29)</f>
        <v>16265</v>
      </c>
      <c r="I30" s="191">
        <f t="shared" si="2"/>
        <v>18050</v>
      </c>
      <c r="J30" s="191">
        <f>SUM(J18:J29)</f>
        <v>13335</v>
      </c>
      <c r="K30" s="191">
        <f>SUM(K18:K29)</f>
        <v>17260</v>
      </c>
    </row>
    <row r="31" spans="1:12" ht="12.6" customHeight="1" x14ac:dyDescent="0.25">
      <c r="A31" s="172">
        <v>28</v>
      </c>
      <c r="B31" s="178">
        <v>4</v>
      </c>
      <c r="C31" s="178">
        <v>20</v>
      </c>
      <c r="D31" s="178">
        <v>3341</v>
      </c>
      <c r="E31" s="179" t="s">
        <v>601</v>
      </c>
      <c r="F31" s="181">
        <v>940</v>
      </c>
      <c r="G31" s="180">
        <v>927</v>
      </c>
      <c r="H31" s="180">
        <v>960</v>
      </c>
      <c r="I31" s="180">
        <v>960</v>
      </c>
      <c r="J31" s="180">
        <v>712</v>
      </c>
      <c r="K31" s="180">
        <v>950</v>
      </c>
    </row>
    <row r="32" spans="1:12" ht="12.6" customHeight="1" x14ac:dyDescent="0.25">
      <c r="A32" s="172">
        <v>29</v>
      </c>
      <c r="B32" s="182">
        <v>4</v>
      </c>
      <c r="C32" s="182">
        <v>20</v>
      </c>
      <c r="D32" s="182">
        <v>3349</v>
      </c>
      <c r="E32" s="183" t="s">
        <v>729</v>
      </c>
      <c r="F32" s="185">
        <v>70</v>
      </c>
      <c r="G32" s="184">
        <v>23</v>
      </c>
      <c r="H32" s="184">
        <v>60</v>
      </c>
      <c r="I32" s="184">
        <v>286</v>
      </c>
      <c r="J32" s="184">
        <v>136</v>
      </c>
      <c r="K32" s="184">
        <v>270</v>
      </c>
    </row>
    <row r="33" spans="1:12" ht="12.6" customHeight="1" x14ac:dyDescent="0.25">
      <c r="A33" s="172">
        <v>30</v>
      </c>
      <c r="B33" s="182">
        <v>4</v>
      </c>
      <c r="C33" s="182">
        <v>20</v>
      </c>
      <c r="D33" s="182">
        <v>3392</v>
      </c>
      <c r="E33" s="101" t="s">
        <v>158</v>
      </c>
      <c r="F33" s="185">
        <v>300</v>
      </c>
      <c r="G33" s="184">
        <v>294</v>
      </c>
      <c r="H33" s="184">
        <v>615</v>
      </c>
      <c r="I33" s="184">
        <v>615</v>
      </c>
      <c r="J33" s="184">
        <v>83</v>
      </c>
      <c r="K33" s="184">
        <v>265</v>
      </c>
    </row>
    <row r="34" spans="1:12" ht="12.6" customHeight="1" thickBot="1" x14ac:dyDescent="0.3">
      <c r="A34" s="172">
        <v>31</v>
      </c>
      <c r="B34" s="186">
        <v>4</v>
      </c>
      <c r="C34" s="186">
        <v>20</v>
      </c>
      <c r="D34" s="186">
        <v>3399</v>
      </c>
      <c r="E34" s="136" t="s">
        <v>162</v>
      </c>
      <c r="F34" s="189">
        <v>530</v>
      </c>
      <c r="G34" s="188">
        <v>552</v>
      </c>
      <c r="H34" s="188">
        <v>500</v>
      </c>
      <c r="I34" s="188">
        <v>506</v>
      </c>
      <c r="J34" s="188">
        <v>200</v>
      </c>
      <c r="K34" s="188">
        <v>500</v>
      </c>
    </row>
    <row r="35" spans="1:12" s="193" customFormat="1" ht="12.6" customHeight="1" thickBot="1" x14ac:dyDescent="0.3">
      <c r="A35" s="172">
        <v>32</v>
      </c>
      <c r="B35" s="194">
        <v>4</v>
      </c>
      <c r="C35" s="195"/>
      <c r="D35" s="98" t="s">
        <v>12</v>
      </c>
      <c r="E35" s="196"/>
      <c r="F35" s="192">
        <f>SUM(F31:F34)</f>
        <v>1840</v>
      </c>
      <c r="G35" s="191">
        <f t="shared" ref="G35:K35" si="3">SUM(G31:G34)</f>
        <v>1796</v>
      </c>
      <c r="H35" s="191">
        <f t="shared" si="3"/>
        <v>2135</v>
      </c>
      <c r="I35" s="191">
        <f t="shared" si="3"/>
        <v>2367</v>
      </c>
      <c r="J35" s="191">
        <f t="shared" si="3"/>
        <v>1131</v>
      </c>
      <c r="K35" s="191">
        <f t="shared" si="3"/>
        <v>1985</v>
      </c>
    </row>
    <row r="36" spans="1:12" ht="12.6" customHeight="1" x14ac:dyDescent="0.25">
      <c r="A36" s="172">
        <v>33</v>
      </c>
      <c r="B36" s="178">
        <v>5</v>
      </c>
      <c r="C36" s="178">
        <v>20</v>
      </c>
      <c r="D36" s="178">
        <v>3412</v>
      </c>
      <c r="E36" s="112" t="s">
        <v>166</v>
      </c>
      <c r="F36" s="181">
        <v>502</v>
      </c>
      <c r="G36" s="180">
        <v>424</v>
      </c>
      <c r="H36" s="180">
        <v>505</v>
      </c>
      <c r="I36" s="180">
        <v>505</v>
      </c>
      <c r="J36" s="180">
        <v>258</v>
      </c>
      <c r="K36" s="180">
        <v>500</v>
      </c>
    </row>
    <row r="37" spans="1:12" ht="12.6" customHeight="1" x14ac:dyDescent="0.25">
      <c r="A37" s="172">
        <v>34</v>
      </c>
      <c r="B37" s="182">
        <v>5</v>
      </c>
      <c r="C37" s="182">
        <v>20</v>
      </c>
      <c r="D37" s="182">
        <v>3419</v>
      </c>
      <c r="E37" s="116" t="s">
        <v>170</v>
      </c>
      <c r="F37" s="185">
        <v>380</v>
      </c>
      <c r="G37" s="184">
        <v>345</v>
      </c>
      <c r="H37" s="184">
        <v>340</v>
      </c>
      <c r="I37" s="184">
        <v>340</v>
      </c>
      <c r="J37" s="184">
        <v>260</v>
      </c>
      <c r="K37" s="184">
        <v>275</v>
      </c>
    </row>
    <row r="38" spans="1:12" ht="12.6" customHeight="1" x14ac:dyDescent="0.25">
      <c r="A38" s="172">
        <v>35</v>
      </c>
      <c r="B38" s="182">
        <v>5</v>
      </c>
      <c r="C38" s="182">
        <v>10</v>
      </c>
      <c r="D38" s="182">
        <v>3419</v>
      </c>
      <c r="E38" s="101" t="s">
        <v>544</v>
      </c>
      <c r="F38" s="185">
        <v>1000</v>
      </c>
      <c r="G38" s="184">
        <v>1000</v>
      </c>
      <c r="H38" s="184">
        <v>1000</v>
      </c>
      <c r="I38" s="184">
        <v>1000</v>
      </c>
      <c r="J38" s="184">
        <v>864</v>
      </c>
      <c r="K38" s="184">
        <v>865</v>
      </c>
    </row>
    <row r="39" spans="1:12" ht="12.6" customHeight="1" x14ac:dyDescent="0.25">
      <c r="A39" s="172">
        <v>36</v>
      </c>
      <c r="B39" s="182">
        <v>5</v>
      </c>
      <c r="C39" s="182">
        <v>20</v>
      </c>
      <c r="D39" s="182">
        <v>3419</v>
      </c>
      <c r="E39" s="128" t="s">
        <v>542</v>
      </c>
      <c r="F39" s="185">
        <v>6190</v>
      </c>
      <c r="G39" s="184">
        <v>6168</v>
      </c>
      <c r="H39" s="184">
        <v>6190</v>
      </c>
      <c r="I39" s="184">
        <v>6222</v>
      </c>
      <c r="J39" s="184">
        <v>6113</v>
      </c>
      <c r="K39" s="184">
        <v>6110</v>
      </c>
    </row>
    <row r="40" spans="1:12" ht="12.6" customHeight="1" x14ac:dyDescent="0.25">
      <c r="A40" s="172">
        <v>37</v>
      </c>
      <c r="B40" s="182">
        <v>5</v>
      </c>
      <c r="C40" s="182">
        <v>20</v>
      </c>
      <c r="D40" s="182">
        <v>3419</v>
      </c>
      <c r="E40" s="183" t="s">
        <v>636</v>
      </c>
      <c r="F40" s="185">
        <v>2420</v>
      </c>
      <c r="G40" s="184">
        <v>2420</v>
      </c>
      <c r="H40" s="184">
        <v>2400</v>
      </c>
      <c r="I40" s="184">
        <v>2400</v>
      </c>
      <c r="J40" s="184">
        <v>2320</v>
      </c>
      <c r="K40" s="184">
        <v>2400</v>
      </c>
    </row>
    <row r="41" spans="1:12" ht="12.6" customHeight="1" x14ac:dyDescent="0.25">
      <c r="A41" s="172">
        <v>38</v>
      </c>
      <c r="B41" s="182">
        <v>5</v>
      </c>
      <c r="C41" s="182">
        <v>20</v>
      </c>
      <c r="D41" s="182">
        <v>3419</v>
      </c>
      <c r="E41" s="183" t="s">
        <v>637</v>
      </c>
      <c r="F41" s="185">
        <v>500</v>
      </c>
      <c r="G41" s="184">
        <v>547</v>
      </c>
      <c r="H41" s="184">
        <v>500</v>
      </c>
      <c r="I41" s="184">
        <v>400</v>
      </c>
      <c r="J41" s="184">
        <v>90</v>
      </c>
      <c r="K41" s="184">
        <v>90</v>
      </c>
    </row>
    <row r="42" spans="1:12" ht="12.6" customHeight="1" thickBot="1" x14ac:dyDescent="0.3">
      <c r="A42" s="172">
        <v>39</v>
      </c>
      <c r="B42" s="186">
        <v>5</v>
      </c>
      <c r="C42" s="186">
        <v>81</v>
      </c>
      <c r="D42" s="186">
        <v>3429</v>
      </c>
      <c r="E42" s="136" t="s">
        <v>187</v>
      </c>
      <c r="F42" s="189">
        <v>3340</v>
      </c>
      <c r="G42" s="188">
        <v>3340</v>
      </c>
      <c r="H42" s="188">
        <v>3480</v>
      </c>
      <c r="I42" s="188">
        <v>3480</v>
      </c>
      <c r="J42" s="188">
        <v>3480</v>
      </c>
      <c r="K42" s="188">
        <v>3480</v>
      </c>
    </row>
    <row r="43" spans="1:12" s="193" customFormat="1" ht="12.6" customHeight="1" thickBot="1" x14ac:dyDescent="0.3">
      <c r="A43" s="172">
        <v>40</v>
      </c>
      <c r="B43" s="194">
        <v>5</v>
      </c>
      <c r="C43" s="195"/>
      <c r="D43" s="98" t="s">
        <v>13</v>
      </c>
      <c r="E43" s="196"/>
      <c r="F43" s="192">
        <f>SUM(F36:F42)</f>
        <v>14332</v>
      </c>
      <c r="G43" s="191">
        <f t="shared" ref="G43:K43" si="4">SUM(G36:G42)</f>
        <v>14244</v>
      </c>
      <c r="H43" s="191">
        <f t="shared" ref="H43:I43" si="5">SUM(H36:H42)</f>
        <v>14415</v>
      </c>
      <c r="I43" s="191">
        <f t="shared" si="5"/>
        <v>14347</v>
      </c>
      <c r="J43" s="191">
        <f>SUM(J36:J42)</f>
        <v>13385</v>
      </c>
      <c r="K43" s="191">
        <f t="shared" si="4"/>
        <v>13720</v>
      </c>
    </row>
    <row r="44" spans="1:12" ht="12.6" customHeight="1" x14ac:dyDescent="0.25">
      <c r="A44" s="172">
        <v>41</v>
      </c>
      <c r="B44" s="178">
        <v>6</v>
      </c>
      <c r="C44" s="178">
        <v>10</v>
      </c>
      <c r="D44" s="178" t="s">
        <v>820</v>
      </c>
      <c r="E44" s="179" t="s">
        <v>604</v>
      </c>
      <c r="F44" s="125">
        <v>0</v>
      </c>
      <c r="G44" s="180">
        <v>208</v>
      </c>
      <c r="H44" s="180">
        <v>0</v>
      </c>
      <c r="I44" s="180">
        <v>5021</v>
      </c>
      <c r="J44" s="180">
        <v>3821</v>
      </c>
      <c r="K44" s="180">
        <v>5021</v>
      </c>
      <c r="L44" s="217"/>
    </row>
    <row r="45" spans="1:12" ht="12.6" customHeight="1" x14ac:dyDescent="0.25">
      <c r="A45" s="172">
        <v>42</v>
      </c>
      <c r="B45" s="178">
        <v>6</v>
      </c>
      <c r="C45" s="178">
        <v>25</v>
      </c>
      <c r="D45" s="178" t="s">
        <v>603</v>
      </c>
      <c r="E45" s="179" t="s">
        <v>604</v>
      </c>
      <c r="F45" s="125">
        <v>0</v>
      </c>
      <c r="G45" s="180">
        <v>192</v>
      </c>
      <c r="H45" s="180"/>
      <c r="I45" s="180"/>
      <c r="J45" s="180"/>
      <c r="K45" s="180">
        <v>0</v>
      </c>
      <c r="L45" s="217"/>
    </row>
    <row r="46" spans="1:12" ht="12.6" customHeight="1" x14ac:dyDescent="0.25">
      <c r="A46" s="172">
        <v>43</v>
      </c>
      <c r="B46" s="182">
        <v>6</v>
      </c>
      <c r="C46" s="197" t="s">
        <v>605</v>
      </c>
      <c r="D46" s="182">
        <v>4339</v>
      </c>
      <c r="E46" s="128" t="s">
        <v>568</v>
      </c>
      <c r="F46" s="127">
        <v>312</v>
      </c>
      <c r="G46" s="184">
        <v>428</v>
      </c>
      <c r="H46" s="184">
        <v>312</v>
      </c>
      <c r="I46" s="184">
        <v>3242</v>
      </c>
      <c r="J46" s="184">
        <v>35</v>
      </c>
      <c r="K46" s="184">
        <v>3242</v>
      </c>
    </row>
    <row r="47" spans="1:12" ht="12.6" customHeight="1" x14ac:dyDescent="0.25">
      <c r="A47" s="172">
        <v>44</v>
      </c>
      <c r="B47" s="182">
        <v>6</v>
      </c>
      <c r="C47" s="182">
        <v>25</v>
      </c>
      <c r="D47" s="182">
        <v>4341</v>
      </c>
      <c r="E47" s="101" t="s">
        <v>837</v>
      </c>
      <c r="F47" s="127">
        <v>150</v>
      </c>
      <c r="G47" s="184">
        <v>150</v>
      </c>
      <c r="H47" s="184">
        <v>300</v>
      </c>
      <c r="I47" s="184">
        <v>300</v>
      </c>
      <c r="J47" s="184">
        <v>0</v>
      </c>
      <c r="K47" s="184">
        <v>300</v>
      </c>
    </row>
    <row r="48" spans="1:12" ht="12.6" customHeight="1" x14ac:dyDescent="0.25">
      <c r="A48" s="172">
        <v>45</v>
      </c>
      <c r="B48" s="182">
        <v>6</v>
      </c>
      <c r="C48" s="182">
        <v>20</v>
      </c>
      <c r="D48" s="182">
        <v>4357</v>
      </c>
      <c r="E48" s="183" t="s">
        <v>205</v>
      </c>
      <c r="F48" s="127">
        <v>10004</v>
      </c>
      <c r="G48" s="184">
        <v>5846</v>
      </c>
      <c r="H48" s="184">
        <v>5004</v>
      </c>
      <c r="I48" s="184">
        <v>5106</v>
      </c>
      <c r="J48" s="184">
        <v>5005</v>
      </c>
      <c r="K48" s="184">
        <v>5005</v>
      </c>
    </row>
    <row r="49" spans="1:12" ht="12.6" customHeight="1" x14ac:dyDescent="0.25">
      <c r="A49" s="172">
        <v>46</v>
      </c>
      <c r="B49" s="182">
        <v>6</v>
      </c>
      <c r="C49" s="182">
        <v>20</v>
      </c>
      <c r="D49" s="182">
        <v>4357</v>
      </c>
      <c r="E49" s="183" t="s">
        <v>821</v>
      </c>
      <c r="F49" s="127">
        <v>0</v>
      </c>
      <c r="G49" s="184">
        <v>23539</v>
      </c>
      <c r="H49" s="184">
        <v>0</v>
      </c>
      <c r="I49" s="184">
        <v>30236</v>
      </c>
      <c r="J49" s="184">
        <v>30236</v>
      </c>
      <c r="K49" s="184">
        <v>30236</v>
      </c>
    </row>
    <row r="50" spans="1:12" ht="12.6" customHeight="1" x14ac:dyDescent="0.25">
      <c r="A50" s="172">
        <v>47</v>
      </c>
      <c r="B50" s="182">
        <v>6</v>
      </c>
      <c r="C50" s="182">
        <v>20</v>
      </c>
      <c r="D50" s="182">
        <v>4359</v>
      </c>
      <c r="E50" s="183" t="s">
        <v>219</v>
      </c>
      <c r="F50" s="127">
        <v>450</v>
      </c>
      <c r="G50" s="184">
        <v>453</v>
      </c>
      <c r="H50" s="184">
        <v>478</v>
      </c>
      <c r="I50" s="184">
        <v>508</v>
      </c>
      <c r="J50" s="184">
        <v>267</v>
      </c>
      <c r="K50" s="184">
        <v>460</v>
      </c>
    </row>
    <row r="51" spans="1:12" ht="12.6" customHeight="1" x14ac:dyDescent="0.25">
      <c r="A51" s="172">
        <v>48</v>
      </c>
      <c r="B51" s="178">
        <v>6</v>
      </c>
      <c r="C51" s="178">
        <v>25</v>
      </c>
      <c r="D51" s="178">
        <v>4374</v>
      </c>
      <c r="E51" s="183" t="s">
        <v>696</v>
      </c>
      <c r="F51" s="125">
        <v>390</v>
      </c>
      <c r="G51" s="180">
        <v>382</v>
      </c>
      <c r="H51" s="180">
        <v>397</v>
      </c>
      <c r="I51" s="180">
        <v>397</v>
      </c>
      <c r="J51" s="180">
        <v>0</v>
      </c>
      <c r="K51" s="180">
        <v>390</v>
      </c>
      <c r="L51" s="217"/>
    </row>
    <row r="52" spans="1:12" ht="12.6" customHeight="1" x14ac:dyDescent="0.25">
      <c r="A52" s="172">
        <v>49</v>
      </c>
      <c r="B52" s="178">
        <v>6</v>
      </c>
      <c r="C52" s="178">
        <v>25</v>
      </c>
      <c r="D52" s="178">
        <v>4379</v>
      </c>
      <c r="E52" s="179" t="s">
        <v>602</v>
      </c>
      <c r="F52" s="181">
        <v>550</v>
      </c>
      <c r="G52" s="180">
        <v>530</v>
      </c>
      <c r="H52" s="180">
        <v>600</v>
      </c>
      <c r="I52" s="180">
        <v>600</v>
      </c>
      <c r="J52" s="180">
        <v>483</v>
      </c>
      <c r="K52" s="180">
        <v>483</v>
      </c>
    </row>
    <row r="53" spans="1:12" ht="12.6" customHeight="1" x14ac:dyDescent="0.25">
      <c r="A53" s="172">
        <v>50</v>
      </c>
      <c r="B53" s="182">
        <v>6</v>
      </c>
      <c r="C53" s="182">
        <v>25</v>
      </c>
      <c r="D53" s="182">
        <v>4399</v>
      </c>
      <c r="E53" s="183" t="s">
        <v>639</v>
      </c>
      <c r="F53" s="127">
        <v>190</v>
      </c>
      <c r="G53" s="184">
        <v>88</v>
      </c>
      <c r="H53" s="184">
        <v>180</v>
      </c>
      <c r="I53" s="184">
        <v>180</v>
      </c>
      <c r="J53" s="184">
        <v>9</v>
      </c>
      <c r="K53" s="184">
        <v>130</v>
      </c>
    </row>
    <row r="54" spans="1:12" ht="12.6" customHeight="1" x14ac:dyDescent="0.25">
      <c r="A54" s="172">
        <v>51</v>
      </c>
      <c r="B54" s="182">
        <v>6</v>
      </c>
      <c r="C54" s="182">
        <v>91</v>
      </c>
      <c r="D54" s="182">
        <v>6171</v>
      </c>
      <c r="E54" s="101" t="s">
        <v>838</v>
      </c>
      <c r="F54" s="127">
        <v>0</v>
      </c>
      <c r="G54" s="184">
        <v>300</v>
      </c>
      <c r="H54" s="184">
        <v>0</v>
      </c>
      <c r="I54" s="184">
        <v>300</v>
      </c>
      <c r="J54" s="184">
        <v>0</v>
      </c>
      <c r="K54" s="184">
        <v>300</v>
      </c>
      <c r="L54" s="217"/>
    </row>
    <row r="55" spans="1:12" ht="12.6" customHeight="1" x14ac:dyDescent="0.25">
      <c r="A55" s="172">
        <v>52</v>
      </c>
      <c r="B55" s="182">
        <v>6</v>
      </c>
      <c r="C55" s="182">
        <v>91</v>
      </c>
      <c r="D55" s="182">
        <v>6171</v>
      </c>
      <c r="E55" s="128" t="s">
        <v>839</v>
      </c>
      <c r="F55" s="185">
        <v>0</v>
      </c>
      <c r="G55" s="184">
        <v>214</v>
      </c>
      <c r="H55" s="184">
        <v>0</v>
      </c>
      <c r="I55" s="184">
        <v>158</v>
      </c>
      <c r="J55" s="184">
        <v>0</v>
      </c>
      <c r="K55" s="184">
        <v>158</v>
      </c>
    </row>
    <row r="56" spans="1:12" ht="12.6" customHeight="1" x14ac:dyDescent="0.25">
      <c r="A56" s="172">
        <v>53</v>
      </c>
      <c r="B56" s="182">
        <v>6</v>
      </c>
      <c r="C56" s="182" t="s">
        <v>606</v>
      </c>
      <c r="D56" s="182">
        <v>6171</v>
      </c>
      <c r="E56" s="128" t="s">
        <v>570</v>
      </c>
      <c r="F56" s="185">
        <v>305</v>
      </c>
      <c r="G56" s="184">
        <v>6014</v>
      </c>
      <c r="H56" s="184">
        <v>485</v>
      </c>
      <c r="I56" s="184">
        <v>480</v>
      </c>
      <c r="J56" s="184">
        <v>161</v>
      </c>
      <c r="K56" s="184">
        <v>480</v>
      </c>
      <c r="L56" s="217"/>
    </row>
    <row r="57" spans="1:12" ht="12.6" customHeight="1" thickBot="1" x14ac:dyDescent="0.3">
      <c r="A57" s="172">
        <v>54</v>
      </c>
      <c r="B57" s="186">
        <v>6</v>
      </c>
      <c r="C57" s="186" t="s">
        <v>606</v>
      </c>
      <c r="D57" s="186">
        <v>6171</v>
      </c>
      <c r="E57" s="166" t="s">
        <v>571</v>
      </c>
      <c r="F57" s="189">
        <v>82</v>
      </c>
      <c r="G57" s="188">
        <v>1187</v>
      </c>
      <c r="H57" s="188">
        <v>74</v>
      </c>
      <c r="I57" s="188">
        <v>79</v>
      </c>
      <c r="J57" s="188">
        <v>20</v>
      </c>
      <c r="K57" s="188">
        <v>80</v>
      </c>
    </row>
    <row r="58" spans="1:12" s="193" customFormat="1" ht="12.6" customHeight="1" thickBot="1" x14ac:dyDescent="0.3">
      <c r="A58" s="172">
        <v>55</v>
      </c>
      <c r="B58" s="194">
        <v>6</v>
      </c>
      <c r="C58" s="195"/>
      <c r="D58" s="98" t="s">
        <v>14</v>
      </c>
      <c r="E58" s="196"/>
      <c r="F58" s="192">
        <f t="shared" ref="F58:K58" si="6">SUM(F44:F57)</f>
        <v>12433</v>
      </c>
      <c r="G58" s="191">
        <f t="shared" si="6"/>
        <v>39531</v>
      </c>
      <c r="H58" s="191">
        <f t="shared" si="6"/>
        <v>7830</v>
      </c>
      <c r="I58" s="191">
        <f t="shared" si="6"/>
        <v>46607</v>
      </c>
      <c r="J58" s="191">
        <f t="shared" si="6"/>
        <v>40037</v>
      </c>
      <c r="K58" s="191">
        <f t="shared" si="6"/>
        <v>46285</v>
      </c>
    </row>
    <row r="59" spans="1:12" ht="12.6" customHeight="1" x14ac:dyDescent="0.25">
      <c r="A59" s="172">
        <v>56</v>
      </c>
      <c r="B59" s="178">
        <v>7</v>
      </c>
      <c r="C59" s="178">
        <v>30</v>
      </c>
      <c r="D59" s="178">
        <v>3612</v>
      </c>
      <c r="E59" s="179" t="s">
        <v>572</v>
      </c>
      <c r="F59" s="181">
        <v>6704</v>
      </c>
      <c r="G59" s="180">
        <v>5112</v>
      </c>
      <c r="H59" s="180">
        <v>7670</v>
      </c>
      <c r="I59" s="180">
        <v>6340</v>
      </c>
      <c r="J59" s="180">
        <v>2937</v>
      </c>
      <c r="K59" s="180">
        <v>5510</v>
      </c>
    </row>
    <row r="60" spans="1:12" ht="12.6" customHeight="1" x14ac:dyDescent="0.25">
      <c r="A60" s="172">
        <v>57</v>
      </c>
      <c r="B60" s="182">
        <v>7</v>
      </c>
      <c r="C60" s="182">
        <v>30</v>
      </c>
      <c r="D60" s="182">
        <v>3612</v>
      </c>
      <c r="E60" s="183" t="s">
        <v>573</v>
      </c>
      <c r="F60" s="185">
        <v>90</v>
      </c>
      <c r="G60" s="184">
        <v>96</v>
      </c>
      <c r="H60" s="184">
        <v>90</v>
      </c>
      <c r="I60" s="184">
        <v>90</v>
      </c>
      <c r="J60" s="184">
        <v>55</v>
      </c>
      <c r="K60" s="184">
        <v>90</v>
      </c>
    </row>
    <row r="61" spans="1:12" ht="12.6" customHeight="1" x14ac:dyDescent="0.25">
      <c r="A61" s="172">
        <v>58</v>
      </c>
      <c r="B61" s="182">
        <v>7</v>
      </c>
      <c r="C61" s="182">
        <v>30</v>
      </c>
      <c r="D61" s="182">
        <v>3613</v>
      </c>
      <c r="E61" s="183" t="s">
        <v>574</v>
      </c>
      <c r="F61" s="185">
        <v>1252</v>
      </c>
      <c r="G61" s="184">
        <v>917</v>
      </c>
      <c r="H61" s="184">
        <v>1200</v>
      </c>
      <c r="I61" s="184">
        <v>1200</v>
      </c>
      <c r="J61" s="184">
        <v>390</v>
      </c>
      <c r="K61" s="184">
        <v>900</v>
      </c>
    </row>
    <row r="62" spans="1:12" ht="12.6" customHeight="1" x14ac:dyDescent="0.25">
      <c r="A62" s="172">
        <v>59</v>
      </c>
      <c r="B62" s="182">
        <v>7</v>
      </c>
      <c r="C62" s="182">
        <v>30</v>
      </c>
      <c r="D62" s="182">
        <v>3613</v>
      </c>
      <c r="E62" s="183" t="s">
        <v>270</v>
      </c>
      <c r="F62" s="185">
        <v>1994</v>
      </c>
      <c r="G62" s="184">
        <v>1956</v>
      </c>
      <c r="H62" s="184">
        <v>2480</v>
      </c>
      <c r="I62" s="184">
        <v>2518</v>
      </c>
      <c r="J62" s="184">
        <v>1546</v>
      </c>
      <c r="K62" s="184">
        <v>2100</v>
      </c>
    </row>
    <row r="63" spans="1:12" ht="12.6" customHeight="1" thickBot="1" x14ac:dyDescent="0.3">
      <c r="A63" s="172">
        <v>60</v>
      </c>
      <c r="B63" s="186">
        <v>7</v>
      </c>
      <c r="C63" s="186">
        <v>30</v>
      </c>
      <c r="D63" s="186">
        <v>3639</v>
      </c>
      <c r="E63" s="187" t="s">
        <v>20</v>
      </c>
      <c r="F63" s="189">
        <v>1000</v>
      </c>
      <c r="G63" s="188">
        <v>1059</v>
      </c>
      <c r="H63" s="188">
        <v>950</v>
      </c>
      <c r="I63" s="188">
        <v>1754</v>
      </c>
      <c r="J63" s="188">
        <v>565</v>
      </c>
      <c r="K63" s="188">
        <v>1500</v>
      </c>
    </row>
    <row r="64" spans="1:12" s="193" customFormat="1" ht="12.6" customHeight="1" thickBot="1" x14ac:dyDescent="0.3">
      <c r="A64" s="172">
        <v>61</v>
      </c>
      <c r="B64" s="194">
        <v>7</v>
      </c>
      <c r="C64" s="195"/>
      <c r="D64" s="98" t="s">
        <v>21</v>
      </c>
      <c r="E64" s="196"/>
      <c r="F64" s="192">
        <f>SUM(F59:F63)</f>
        <v>11040</v>
      </c>
      <c r="G64" s="191">
        <f t="shared" ref="G64:K64" si="7">SUM(G59:G63)</f>
        <v>9140</v>
      </c>
      <c r="H64" s="191">
        <f t="shared" si="7"/>
        <v>12390</v>
      </c>
      <c r="I64" s="191">
        <f t="shared" si="7"/>
        <v>11902</v>
      </c>
      <c r="J64" s="191">
        <f t="shared" si="7"/>
        <v>5493</v>
      </c>
      <c r="K64" s="191">
        <f t="shared" si="7"/>
        <v>10100</v>
      </c>
    </row>
    <row r="65" spans="1:12" ht="12.6" customHeight="1" x14ac:dyDescent="0.25">
      <c r="A65" s="172">
        <v>62</v>
      </c>
      <c r="B65" s="178">
        <v>8</v>
      </c>
      <c r="C65" s="178">
        <v>30</v>
      </c>
      <c r="D65" s="178">
        <v>2212</v>
      </c>
      <c r="E65" s="179" t="s">
        <v>289</v>
      </c>
      <c r="F65" s="181">
        <v>803</v>
      </c>
      <c r="G65" s="180">
        <v>1423</v>
      </c>
      <c r="H65" s="180">
        <v>749</v>
      </c>
      <c r="I65" s="180">
        <v>1381</v>
      </c>
      <c r="J65" s="180">
        <v>1032</v>
      </c>
      <c r="K65" s="180">
        <v>1500</v>
      </c>
      <c r="L65" s="217"/>
    </row>
    <row r="66" spans="1:12" ht="12.6" customHeight="1" x14ac:dyDescent="0.25">
      <c r="A66" s="172">
        <v>63</v>
      </c>
      <c r="B66" s="182">
        <v>8</v>
      </c>
      <c r="C66" s="182">
        <v>30</v>
      </c>
      <c r="D66" s="182">
        <v>2212</v>
      </c>
      <c r="E66" s="183" t="s">
        <v>607</v>
      </c>
      <c r="F66" s="185">
        <v>10520</v>
      </c>
      <c r="G66" s="184">
        <v>9757</v>
      </c>
      <c r="H66" s="184">
        <v>10956</v>
      </c>
      <c r="I66" s="184">
        <v>10349</v>
      </c>
      <c r="J66" s="184">
        <v>6019</v>
      </c>
      <c r="K66" s="184">
        <v>10100</v>
      </c>
    </row>
    <row r="67" spans="1:12" ht="12.6" customHeight="1" x14ac:dyDescent="0.25">
      <c r="A67" s="172">
        <v>64</v>
      </c>
      <c r="B67" s="182">
        <v>8</v>
      </c>
      <c r="C67" s="182">
        <v>30</v>
      </c>
      <c r="D67" s="182">
        <v>2219</v>
      </c>
      <c r="E67" s="183" t="s">
        <v>608</v>
      </c>
      <c r="F67" s="185">
        <v>500</v>
      </c>
      <c r="G67" s="184">
        <v>839</v>
      </c>
      <c r="H67" s="184">
        <v>380</v>
      </c>
      <c r="I67" s="184">
        <v>992</v>
      </c>
      <c r="J67" s="184">
        <v>816</v>
      </c>
      <c r="K67" s="184">
        <v>950</v>
      </c>
      <c r="L67" s="217"/>
    </row>
    <row r="68" spans="1:12" ht="12.6" customHeight="1" x14ac:dyDescent="0.25">
      <c r="A68" s="172">
        <v>65</v>
      </c>
      <c r="B68" s="182">
        <v>8</v>
      </c>
      <c r="C68" s="182">
        <v>30</v>
      </c>
      <c r="D68" s="182">
        <v>2219</v>
      </c>
      <c r="E68" s="183" t="s">
        <v>609</v>
      </c>
      <c r="F68" s="185">
        <v>6845</v>
      </c>
      <c r="G68" s="184">
        <v>6250</v>
      </c>
      <c r="H68" s="184">
        <v>7222</v>
      </c>
      <c r="I68" s="184">
        <v>6922</v>
      </c>
      <c r="J68" s="184">
        <v>3481</v>
      </c>
      <c r="K68" s="184">
        <v>6500</v>
      </c>
    </row>
    <row r="69" spans="1:12" ht="12.6" customHeight="1" thickBot="1" x14ac:dyDescent="0.3">
      <c r="A69" s="172">
        <v>66</v>
      </c>
      <c r="B69" s="186">
        <v>8</v>
      </c>
      <c r="C69" s="186">
        <v>30</v>
      </c>
      <c r="D69" s="186">
        <v>2219</v>
      </c>
      <c r="E69" s="187" t="s">
        <v>291</v>
      </c>
      <c r="F69" s="189">
        <v>1275</v>
      </c>
      <c r="G69" s="188">
        <v>1275</v>
      </c>
      <c r="H69" s="188">
        <v>1328</v>
      </c>
      <c r="I69" s="188">
        <v>1328</v>
      </c>
      <c r="J69" s="188">
        <v>885</v>
      </c>
      <c r="K69" s="188">
        <v>1320</v>
      </c>
    </row>
    <row r="70" spans="1:12" s="193" customFormat="1" ht="12.6" customHeight="1" thickBot="1" x14ac:dyDescent="0.3">
      <c r="A70" s="172">
        <v>67</v>
      </c>
      <c r="B70" s="194">
        <v>8</v>
      </c>
      <c r="C70" s="195"/>
      <c r="D70" s="98" t="s">
        <v>22</v>
      </c>
      <c r="E70" s="196"/>
      <c r="F70" s="192">
        <f>SUM(F65:F69)</f>
        <v>19943</v>
      </c>
      <c r="G70" s="191">
        <f t="shared" ref="G70:K70" si="8">SUM(G65:G69)</f>
        <v>19544</v>
      </c>
      <c r="H70" s="191">
        <f t="shared" ref="H70:I70" si="9">SUM(H65:H69)</f>
        <v>20635</v>
      </c>
      <c r="I70" s="191">
        <f t="shared" si="9"/>
        <v>20972</v>
      </c>
      <c r="J70" s="191">
        <f t="shared" si="8"/>
        <v>12233</v>
      </c>
      <c r="K70" s="191">
        <f t="shared" si="8"/>
        <v>20370</v>
      </c>
    </row>
    <row r="71" spans="1:12" ht="12.6" customHeight="1" x14ac:dyDescent="0.25">
      <c r="A71" s="172">
        <v>68</v>
      </c>
      <c r="B71" s="178">
        <v>9</v>
      </c>
      <c r="C71" s="178">
        <v>30</v>
      </c>
      <c r="D71" s="178">
        <v>2223</v>
      </c>
      <c r="E71" s="179" t="s">
        <v>299</v>
      </c>
      <c r="F71" s="181">
        <v>100</v>
      </c>
      <c r="G71" s="180">
        <v>100</v>
      </c>
      <c r="H71" s="180">
        <v>95</v>
      </c>
      <c r="I71" s="180">
        <v>95</v>
      </c>
      <c r="J71" s="180">
        <v>46</v>
      </c>
      <c r="K71" s="180">
        <v>70</v>
      </c>
    </row>
    <row r="72" spans="1:12" ht="12.6" customHeight="1" thickBot="1" x14ac:dyDescent="0.3">
      <c r="A72" s="172">
        <v>69</v>
      </c>
      <c r="B72" s="186">
        <v>9</v>
      </c>
      <c r="C72" s="186">
        <v>30</v>
      </c>
      <c r="D72" s="186">
        <v>2292</v>
      </c>
      <c r="E72" s="187" t="s">
        <v>610</v>
      </c>
      <c r="F72" s="189">
        <v>14080</v>
      </c>
      <c r="G72" s="188">
        <v>13240</v>
      </c>
      <c r="H72" s="188">
        <v>16785</v>
      </c>
      <c r="I72" s="188">
        <v>16163</v>
      </c>
      <c r="J72" s="188">
        <v>15446</v>
      </c>
      <c r="K72" s="188">
        <v>16000</v>
      </c>
    </row>
    <row r="73" spans="1:12" s="193" customFormat="1" ht="12.6" customHeight="1" thickBot="1" x14ac:dyDescent="0.3">
      <c r="A73" s="172">
        <v>70</v>
      </c>
      <c r="B73" s="194">
        <v>9</v>
      </c>
      <c r="C73" s="195"/>
      <c r="D73" s="98" t="s">
        <v>23</v>
      </c>
      <c r="E73" s="196"/>
      <c r="F73" s="192">
        <f>SUM(F71:F72)</f>
        <v>14180</v>
      </c>
      <c r="G73" s="191">
        <f t="shared" ref="G73:K73" si="10">SUM(G71:G72)</f>
        <v>13340</v>
      </c>
      <c r="H73" s="191">
        <f t="shared" ref="H73:I73" si="11">SUM(H71:H72)</f>
        <v>16880</v>
      </c>
      <c r="I73" s="191">
        <f t="shared" si="11"/>
        <v>16258</v>
      </c>
      <c r="J73" s="191">
        <f t="shared" si="10"/>
        <v>15492</v>
      </c>
      <c r="K73" s="191">
        <f t="shared" si="10"/>
        <v>16070</v>
      </c>
    </row>
    <row r="74" spans="1:12" ht="12.6" customHeight="1" x14ac:dyDescent="0.25">
      <c r="A74" s="172">
        <v>71</v>
      </c>
      <c r="B74" s="178">
        <v>10</v>
      </c>
      <c r="C74" s="178">
        <v>60</v>
      </c>
      <c r="D74" s="178">
        <v>2141</v>
      </c>
      <c r="E74" s="179" t="s">
        <v>611</v>
      </c>
      <c r="F74" s="181">
        <v>155</v>
      </c>
      <c r="G74" s="180">
        <v>136</v>
      </c>
      <c r="H74" s="180">
        <v>153</v>
      </c>
      <c r="I74" s="180">
        <v>153</v>
      </c>
      <c r="J74" s="180">
        <v>68</v>
      </c>
      <c r="K74" s="180">
        <v>80</v>
      </c>
    </row>
    <row r="75" spans="1:12" ht="12.6" customHeight="1" x14ac:dyDescent="0.25">
      <c r="A75" s="172">
        <v>72</v>
      </c>
      <c r="B75" s="182">
        <v>10</v>
      </c>
      <c r="C75" s="182">
        <v>80</v>
      </c>
      <c r="D75" s="182">
        <v>2169</v>
      </c>
      <c r="E75" s="183" t="s">
        <v>310</v>
      </c>
      <c r="F75" s="185">
        <v>250</v>
      </c>
      <c r="G75" s="184">
        <v>2</v>
      </c>
      <c r="H75" s="184">
        <v>200</v>
      </c>
      <c r="I75" s="184">
        <v>200</v>
      </c>
      <c r="J75" s="184">
        <v>19</v>
      </c>
      <c r="K75" s="184">
        <v>20</v>
      </c>
    </row>
    <row r="76" spans="1:12" ht="12.6" customHeight="1" x14ac:dyDescent="0.25">
      <c r="A76" s="172">
        <v>73</v>
      </c>
      <c r="B76" s="182">
        <v>10</v>
      </c>
      <c r="C76" s="182">
        <v>92</v>
      </c>
      <c r="D76" s="182">
        <v>3349</v>
      </c>
      <c r="E76" s="183" t="s">
        <v>729</v>
      </c>
      <c r="F76" s="185">
        <v>0</v>
      </c>
      <c r="G76" s="368">
        <v>0</v>
      </c>
      <c r="H76" s="184">
        <v>52</v>
      </c>
      <c r="I76" s="184">
        <v>92</v>
      </c>
      <c r="J76" s="184">
        <v>44</v>
      </c>
      <c r="K76" s="184">
        <v>90</v>
      </c>
    </row>
    <row r="77" spans="1:12" ht="12.6" customHeight="1" x14ac:dyDescent="0.25">
      <c r="A77" s="172">
        <v>74</v>
      </c>
      <c r="B77" s="182">
        <v>10</v>
      </c>
      <c r="C77" s="182">
        <v>30</v>
      </c>
      <c r="D77" s="182">
        <v>3631</v>
      </c>
      <c r="E77" s="183" t="s">
        <v>312</v>
      </c>
      <c r="F77" s="185">
        <v>8182</v>
      </c>
      <c r="G77" s="184">
        <v>8182</v>
      </c>
      <c r="H77" s="184">
        <v>9071</v>
      </c>
      <c r="I77" s="184">
        <v>9118</v>
      </c>
      <c r="J77" s="184">
        <v>6850</v>
      </c>
      <c r="K77" s="184">
        <v>9100</v>
      </c>
    </row>
    <row r="78" spans="1:12" ht="12.6" customHeight="1" x14ac:dyDescent="0.25">
      <c r="A78" s="172">
        <v>75</v>
      </c>
      <c r="B78" s="182">
        <v>10</v>
      </c>
      <c r="C78" s="182">
        <v>30</v>
      </c>
      <c r="D78" s="182">
        <v>3632</v>
      </c>
      <c r="E78" s="183" t="s">
        <v>25</v>
      </c>
      <c r="F78" s="185">
        <v>3181</v>
      </c>
      <c r="G78" s="184">
        <v>2369</v>
      </c>
      <c r="H78" s="184">
        <v>3144</v>
      </c>
      <c r="I78" s="184">
        <v>3144</v>
      </c>
      <c r="J78" s="184">
        <v>1773</v>
      </c>
      <c r="K78" s="184">
        <v>2800</v>
      </c>
    </row>
    <row r="79" spans="1:12" ht="12.6" customHeight="1" x14ac:dyDescent="0.25">
      <c r="A79" s="172">
        <v>76</v>
      </c>
      <c r="B79" s="182">
        <v>10</v>
      </c>
      <c r="C79" s="182">
        <v>11</v>
      </c>
      <c r="D79" s="182">
        <v>3635</v>
      </c>
      <c r="E79" s="183" t="s">
        <v>612</v>
      </c>
      <c r="F79" s="185">
        <v>470</v>
      </c>
      <c r="G79" s="184">
        <v>512</v>
      </c>
      <c r="H79" s="184">
        <v>626</v>
      </c>
      <c r="I79" s="184">
        <v>2055</v>
      </c>
      <c r="J79" s="184">
        <v>229</v>
      </c>
      <c r="K79" s="184">
        <v>2000</v>
      </c>
    </row>
    <row r="80" spans="1:12" s="198" customFormat="1" ht="12.6" customHeight="1" x14ac:dyDescent="0.25">
      <c r="A80" s="172">
        <v>77</v>
      </c>
      <c r="B80" s="182">
        <v>10</v>
      </c>
      <c r="C80" s="182">
        <v>11</v>
      </c>
      <c r="D80" s="182">
        <v>3636</v>
      </c>
      <c r="E80" s="320" t="s">
        <v>640</v>
      </c>
      <c r="F80" s="185">
        <v>1058</v>
      </c>
      <c r="G80" s="184">
        <v>1321</v>
      </c>
      <c r="H80" s="184">
        <v>825</v>
      </c>
      <c r="I80" s="184">
        <v>2469</v>
      </c>
      <c r="J80" s="184">
        <v>508</v>
      </c>
      <c r="K80" s="184">
        <v>1700</v>
      </c>
      <c r="L80" s="265"/>
    </row>
    <row r="81" spans="1:12" s="198" customFormat="1" ht="12.6" customHeight="1" x14ac:dyDescent="0.25">
      <c r="A81" s="172">
        <v>78</v>
      </c>
      <c r="B81" s="182">
        <v>10</v>
      </c>
      <c r="C81" s="182">
        <v>92</v>
      </c>
      <c r="D81" s="182">
        <v>3636</v>
      </c>
      <c r="E81" s="183" t="s">
        <v>731</v>
      </c>
      <c r="F81" s="185">
        <v>400</v>
      </c>
      <c r="G81" s="184">
        <v>124</v>
      </c>
      <c r="H81" s="184">
        <v>758</v>
      </c>
      <c r="I81" s="184">
        <v>1009</v>
      </c>
      <c r="J81" s="184">
        <v>366</v>
      </c>
      <c r="K81" s="184">
        <v>560</v>
      </c>
    </row>
    <row r="82" spans="1:12" s="198" customFormat="1" ht="12.6" customHeight="1" x14ac:dyDescent="0.25">
      <c r="A82" s="172">
        <v>79</v>
      </c>
      <c r="B82" s="182">
        <v>10</v>
      </c>
      <c r="C82" s="182">
        <v>10</v>
      </c>
      <c r="D82" s="182">
        <v>3639</v>
      </c>
      <c r="E82" s="183" t="s">
        <v>730</v>
      </c>
      <c r="F82" s="185">
        <v>70</v>
      </c>
      <c r="G82" s="184">
        <v>23</v>
      </c>
      <c r="H82" s="184">
        <v>350</v>
      </c>
      <c r="I82" s="184">
        <v>414</v>
      </c>
      <c r="J82" s="184">
        <v>84</v>
      </c>
      <c r="K82" s="184">
        <v>250</v>
      </c>
    </row>
    <row r="83" spans="1:12" ht="12.6" customHeight="1" x14ac:dyDescent="0.25">
      <c r="A83" s="172">
        <v>80</v>
      </c>
      <c r="B83" s="182">
        <v>10</v>
      </c>
      <c r="C83" s="182">
        <v>30</v>
      </c>
      <c r="D83" s="182">
        <v>3699</v>
      </c>
      <c r="E83" s="183" t="s">
        <v>613</v>
      </c>
      <c r="F83" s="185">
        <v>1454</v>
      </c>
      <c r="G83" s="184">
        <v>1312</v>
      </c>
      <c r="H83" s="184">
        <v>1644</v>
      </c>
      <c r="I83" s="184">
        <v>1644</v>
      </c>
      <c r="J83" s="184">
        <v>1091</v>
      </c>
      <c r="K83" s="184">
        <v>1400</v>
      </c>
    </row>
    <row r="84" spans="1:12" ht="12.6" customHeight="1" thickBot="1" x14ac:dyDescent="0.3">
      <c r="A84" s="172">
        <v>81</v>
      </c>
      <c r="B84" s="186">
        <v>10</v>
      </c>
      <c r="C84" s="186">
        <v>30</v>
      </c>
      <c r="D84" s="186">
        <v>3745</v>
      </c>
      <c r="E84" s="187" t="s">
        <v>348</v>
      </c>
      <c r="F84" s="189">
        <v>11927</v>
      </c>
      <c r="G84" s="188">
        <v>10938</v>
      </c>
      <c r="H84" s="188">
        <v>12352</v>
      </c>
      <c r="I84" s="188">
        <v>12352</v>
      </c>
      <c r="J84" s="188">
        <v>6836</v>
      </c>
      <c r="K84" s="188">
        <v>12000</v>
      </c>
    </row>
    <row r="85" spans="1:12" s="193" customFormat="1" ht="12.6" customHeight="1" thickBot="1" x14ac:dyDescent="0.3">
      <c r="A85" s="172">
        <v>82</v>
      </c>
      <c r="B85" s="194">
        <v>10</v>
      </c>
      <c r="C85" s="195"/>
      <c r="D85" s="98" t="s">
        <v>26</v>
      </c>
      <c r="E85" s="196"/>
      <c r="F85" s="192">
        <f>SUM(F74:F84)</f>
        <v>27147</v>
      </c>
      <c r="G85" s="191">
        <f>SUM(G74:G84)</f>
        <v>24919</v>
      </c>
      <c r="H85" s="191">
        <f t="shared" ref="H85:K85" si="12">SUM(H74:H84)</f>
        <v>29175</v>
      </c>
      <c r="I85" s="191">
        <f t="shared" si="12"/>
        <v>32650</v>
      </c>
      <c r="J85" s="191">
        <f t="shared" si="12"/>
        <v>17868</v>
      </c>
      <c r="K85" s="191">
        <f t="shared" si="12"/>
        <v>30000</v>
      </c>
    </row>
    <row r="86" spans="1:12" ht="12.6" customHeight="1" x14ac:dyDescent="0.25">
      <c r="A86" s="172">
        <v>83</v>
      </c>
      <c r="B86" s="182">
        <v>11</v>
      </c>
      <c r="C86" s="182">
        <v>30</v>
      </c>
      <c r="D86" s="182">
        <v>3722</v>
      </c>
      <c r="E86" s="183" t="s">
        <v>361</v>
      </c>
      <c r="F86" s="185">
        <v>13232</v>
      </c>
      <c r="G86" s="184">
        <v>12056</v>
      </c>
      <c r="H86" s="184">
        <v>13780</v>
      </c>
      <c r="I86" s="184">
        <v>13340</v>
      </c>
      <c r="J86" s="184">
        <v>8994</v>
      </c>
      <c r="K86" s="184">
        <v>12500</v>
      </c>
    </row>
    <row r="87" spans="1:12" ht="12.6" customHeight="1" x14ac:dyDescent="0.25">
      <c r="A87" s="172">
        <v>84</v>
      </c>
      <c r="B87" s="182">
        <v>11</v>
      </c>
      <c r="C87" s="182">
        <v>30</v>
      </c>
      <c r="D87" s="182">
        <v>3724</v>
      </c>
      <c r="E87" s="183" t="s">
        <v>364</v>
      </c>
      <c r="F87" s="185">
        <v>56</v>
      </c>
      <c r="G87" s="184">
        <v>56</v>
      </c>
      <c r="H87" s="184">
        <v>58</v>
      </c>
      <c r="I87" s="184">
        <v>58</v>
      </c>
      <c r="J87" s="184">
        <v>37</v>
      </c>
      <c r="K87" s="184">
        <v>58</v>
      </c>
    </row>
    <row r="88" spans="1:12" ht="12.6" customHeight="1" x14ac:dyDescent="0.25">
      <c r="A88" s="172">
        <v>85</v>
      </c>
      <c r="B88" s="182">
        <v>11</v>
      </c>
      <c r="C88" s="182">
        <v>30</v>
      </c>
      <c r="D88" s="182">
        <v>3725</v>
      </c>
      <c r="E88" s="183" t="s">
        <v>578</v>
      </c>
      <c r="F88" s="185">
        <v>9240</v>
      </c>
      <c r="G88" s="184">
        <v>9499</v>
      </c>
      <c r="H88" s="184">
        <v>10195</v>
      </c>
      <c r="I88" s="184">
        <v>10835</v>
      </c>
      <c r="J88" s="184">
        <v>6988</v>
      </c>
      <c r="K88" s="184">
        <v>10200</v>
      </c>
    </row>
    <row r="89" spans="1:12" ht="12.6" customHeight="1" x14ac:dyDescent="0.25">
      <c r="A89" s="172">
        <v>86</v>
      </c>
      <c r="B89" s="182">
        <v>11</v>
      </c>
      <c r="C89" s="182">
        <v>30</v>
      </c>
      <c r="D89" s="182">
        <v>3727</v>
      </c>
      <c r="E89" s="183" t="s">
        <v>374</v>
      </c>
      <c r="F89" s="185">
        <v>56</v>
      </c>
      <c r="G89" s="184">
        <v>54</v>
      </c>
      <c r="H89" s="184">
        <v>332</v>
      </c>
      <c r="I89" s="184">
        <v>332</v>
      </c>
      <c r="J89" s="184">
        <v>54</v>
      </c>
      <c r="K89" s="184">
        <v>54</v>
      </c>
    </row>
    <row r="90" spans="1:12" ht="12.6" customHeight="1" thickBot="1" x14ac:dyDescent="0.3">
      <c r="A90" s="172">
        <v>87</v>
      </c>
      <c r="B90" s="186">
        <v>11</v>
      </c>
      <c r="C90" s="186">
        <v>30</v>
      </c>
      <c r="D90" s="186">
        <v>3729</v>
      </c>
      <c r="E90" s="187" t="s">
        <v>586</v>
      </c>
      <c r="F90" s="189">
        <v>105</v>
      </c>
      <c r="G90" s="188">
        <v>101</v>
      </c>
      <c r="H90" s="188">
        <v>110</v>
      </c>
      <c r="I90" s="188">
        <v>110</v>
      </c>
      <c r="J90" s="188">
        <v>97</v>
      </c>
      <c r="K90" s="188">
        <v>110</v>
      </c>
    </row>
    <row r="91" spans="1:12" s="193" customFormat="1" ht="12.6" customHeight="1" thickBot="1" x14ac:dyDescent="0.3">
      <c r="A91" s="172">
        <v>88</v>
      </c>
      <c r="B91" s="194">
        <v>11</v>
      </c>
      <c r="C91" s="195"/>
      <c r="D91" s="98" t="s">
        <v>30</v>
      </c>
      <c r="E91" s="196"/>
      <c r="F91" s="192">
        <f>SUM(F86:F90)</f>
        <v>22689</v>
      </c>
      <c r="G91" s="191">
        <f>SUM(G86:G90)</f>
        <v>21766</v>
      </c>
      <c r="H91" s="191">
        <f t="shared" ref="H91:J91" si="13">SUM(H86:H90)</f>
        <v>24475</v>
      </c>
      <c r="I91" s="191">
        <f t="shared" si="13"/>
        <v>24675</v>
      </c>
      <c r="J91" s="191">
        <f t="shared" si="13"/>
        <v>16170</v>
      </c>
      <c r="K91" s="191">
        <f>SUM(K86:K90)</f>
        <v>22922</v>
      </c>
    </row>
    <row r="92" spans="1:12" ht="11.25" customHeight="1" x14ac:dyDescent="0.25">
      <c r="A92" s="172">
        <v>89</v>
      </c>
      <c r="B92" s="178">
        <v>12</v>
      </c>
      <c r="C92" s="178">
        <v>50</v>
      </c>
      <c r="D92" s="178">
        <v>5213</v>
      </c>
      <c r="E92" s="179" t="s">
        <v>384</v>
      </c>
      <c r="F92" s="181">
        <v>0</v>
      </c>
      <c r="G92" s="180">
        <v>0</v>
      </c>
      <c r="H92" s="367">
        <v>0</v>
      </c>
      <c r="I92" s="180">
        <v>470</v>
      </c>
      <c r="J92" s="180">
        <v>110</v>
      </c>
      <c r="K92" s="180">
        <v>250</v>
      </c>
    </row>
    <row r="93" spans="1:12" ht="11.25" customHeight="1" x14ac:dyDescent="0.25">
      <c r="A93" s="172">
        <v>90</v>
      </c>
      <c r="B93" s="178">
        <v>12</v>
      </c>
      <c r="C93" s="178">
        <v>50</v>
      </c>
      <c r="D93" s="178">
        <v>5273</v>
      </c>
      <c r="E93" s="179" t="s">
        <v>551</v>
      </c>
      <c r="F93" s="181">
        <v>20</v>
      </c>
      <c r="G93" s="180">
        <v>18</v>
      </c>
      <c r="H93" s="180">
        <v>20</v>
      </c>
      <c r="I93" s="180">
        <v>20</v>
      </c>
      <c r="J93" s="180">
        <v>10</v>
      </c>
      <c r="K93" s="180">
        <v>20</v>
      </c>
    </row>
    <row r="94" spans="1:12" ht="12.6" customHeight="1" x14ac:dyDescent="0.25">
      <c r="A94" s="172">
        <v>91</v>
      </c>
      <c r="B94" s="182">
        <v>12</v>
      </c>
      <c r="C94" s="182">
        <v>50</v>
      </c>
      <c r="D94" s="182">
        <v>5512</v>
      </c>
      <c r="E94" s="183" t="s">
        <v>614</v>
      </c>
      <c r="F94" s="185">
        <v>1140</v>
      </c>
      <c r="G94" s="184">
        <v>1088</v>
      </c>
      <c r="H94" s="184">
        <v>1140</v>
      </c>
      <c r="I94" s="184">
        <v>1173</v>
      </c>
      <c r="J94" s="184">
        <v>779</v>
      </c>
      <c r="K94" s="184">
        <v>1173</v>
      </c>
      <c r="L94" s="217"/>
    </row>
    <row r="95" spans="1:12" ht="12.6" customHeight="1" x14ac:dyDescent="0.25">
      <c r="A95" s="172">
        <v>92</v>
      </c>
      <c r="B95" s="182">
        <v>12</v>
      </c>
      <c r="C95" s="182">
        <v>50</v>
      </c>
      <c r="D95" s="182">
        <v>5512</v>
      </c>
      <c r="E95" s="183" t="s">
        <v>615</v>
      </c>
      <c r="F95" s="185">
        <v>0</v>
      </c>
      <c r="G95" s="184">
        <v>200</v>
      </c>
      <c r="H95" s="184">
        <v>0</v>
      </c>
      <c r="I95" s="184">
        <v>150</v>
      </c>
      <c r="J95" s="184">
        <v>83</v>
      </c>
      <c r="K95" s="184">
        <v>150</v>
      </c>
    </row>
    <row r="96" spans="1:12" ht="12.6" customHeight="1" x14ac:dyDescent="0.25">
      <c r="A96" s="172">
        <v>93</v>
      </c>
      <c r="B96" s="182">
        <v>12</v>
      </c>
      <c r="C96" s="182">
        <v>50</v>
      </c>
      <c r="D96" s="182">
        <v>5512</v>
      </c>
      <c r="E96" s="183" t="s">
        <v>840</v>
      </c>
      <c r="F96" s="185">
        <v>0</v>
      </c>
      <c r="G96" s="184">
        <v>267</v>
      </c>
      <c r="H96" s="184">
        <v>0</v>
      </c>
      <c r="I96" s="184">
        <v>0</v>
      </c>
      <c r="J96" s="184">
        <v>0</v>
      </c>
      <c r="K96" s="184">
        <v>0</v>
      </c>
    </row>
    <row r="97" spans="1:12" ht="12.6" customHeight="1" thickBot="1" x14ac:dyDescent="0.3">
      <c r="A97" s="172">
        <v>94</v>
      </c>
      <c r="B97" s="182">
        <v>12</v>
      </c>
      <c r="C97" s="182">
        <v>30</v>
      </c>
      <c r="D97" s="182">
        <v>6171</v>
      </c>
      <c r="E97" s="183" t="s">
        <v>822</v>
      </c>
      <c r="F97" s="185">
        <v>0</v>
      </c>
      <c r="G97" s="184">
        <v>0</v>
      </c>
      <c r="H97" s="184">
        <v>0</v>
      </c>
      <c r="I97" s="184">
        <v>500</v>
      </c>
      <c r="J97" s="184">
        <v>498</v>
      </c>
      <c r="K97" s="184">
        <v>500</v>
      </c>
    </row>
    <row r="98" spans="1:12" s="193" customFormat="1" ht="12.6" customHeight="1" thickBot="1" x14ac:dyDescent="0.3">
      <c r="A98" s="172">
        <v>95</v>
      </c>
      <c r="B98" s="194">
        <v>12</v>
      </c>
      <c r="C98" s="195"/>
      <c r="D98" s="98" t="s">
        <v>32</v>
      </c>
      <c r="E98" s="196"/>
      <c r="F98" s="192">
        <f t="shared" ref="F98:K98" si="14">SUM(F92:F97)</f>
        <v>1160</v>
      </c>
      <c r="G98" s="191">
        <f t="shared" si="14"/>
        <v>1573</v>
      </c>
      <c r="H98" s="191">
        <f t="shared" si="14"/>
        <v>1160</v>
      </c>
      <c r="I98" s="191">
        <f t="shared" si="14"/>
        <v>2313</v>
      </c>
      <c r="J98" s="191">
        <f t="shared" si="14"/>
        <v>1480</v>
      </c>
      <c r="K98" s="191">
        <f t="shared" si="14"/>
        <v>2093</v>
      </c>
    </row>
    <row r="99" spans="1:12" ht="12.6" customHeight="1" x14ac:dyDescent="0.25">
      <c r="A99" s="172">
        <v>96</v>
      </c>
      <c r="B99" s="178">
        <v>13</v>
      </c>
      <c r="C99" s="178">
        <v>40</v>
      </c>
      <c r="D99" s="178">
        <v>5311</v>
      </c>
      <c r="E99" s="179" t="s">
        <v>552</v>
      </c>
      <c r="F99" s="181">
        <v>18523</v>
      </c>
      <c r="G99" s="180">
        <v>17324</v>
      </c>
      <c r="H99" s="180">
        <v>19585</v>
      </c>
      <c r="I99" s="180">
        <v>19690</v>
      </c>
      <c r="J99" s="180">
        <v>12519</v>
      </c>
      <c r="K99" s="180">
        <v>19500</v>
      </c>
    </row>
    <row r="100" spans="1:12" ht="12.6" customHeight="1" thickBot="1" x14ac:dyDescent="0.3">
      <c r="A100" s="172">
        <v>97</v>
      </c>
      <c r="B100" s="186">
        <v>13</v>
      </c>
      <c r="C100" s="186">
        <v>40</v>
      </c>
      <c r="D100" s="186">
        <v>5311</v>
      </c>
      <c r="E100" s="187" t="s">
        <v>616</v>
      </c>
      <c r="F100" s="189">
        <v>0</v>
      </c>
      <c r="G100" s="188">
        <v>1441</v>
      </c>
      <c r="H100" s="188">
        <v>0</v>
      </c>
      <c r="I100" s="188">
        <v>994</v>
      </c>
      <c r="J100" s="188">
        <v>32</v>
      </c>
      <c r="K100" s="188">
        <v>994</v>
      </c>
    </row>
    <row r="101" spans="1:12" s="193" customFormat="1" ht="12.6" customHeight="1" thickBot="1" x14ac:dyDescent="0.3">
      <c r="A101" s="172">
        <v>98</v>
      </c>
      <c r="B101" s="194">
        <v>13</v>
      </c>
      <c r="C101" s="195"/>
      <c r="D101" s="98" t="s">
        <v>36</v>
      </c>
      <c r="E101" s="196"/>
      <c r="F101" s="192">
        <f>SUM(F99:F100)</f>
        <v>18523</v>
      </c>
      <c r="G101" s="191">
        <f t="shared" ref="G101:K101" si="15">SUM(G99:G100)</f>
        <v>18765</v>
      </c>
      <c r="H101" s="191">
        <f t="shared" ref="H101:I101" si="16">SUM(H99:H100)</f>
        <v>19585</v>
      </c>
      <c r="I101" s="191">
        <f t="shared" si="16"/>
        <v>20684</v>
      </c>
      <c r="J101" s="191">
        <f t="shared" si="15"/>
        <v>12551</v>
      </c>
      <c r="K101" s="191">
        <f t="shared" si="15"/>
        <v>20494</v>
      </c>
      <c r="L101" s="382"/>
    </row>
    <row r="102" spans="1:12" ht="12.6" customHeight="1" x14ac:dyDescent="0.25">
      <c r="A102" s="172">
        <v>99</v>
      </c>
      <c r="B102" s="178">
        <v>14</v>
      </c>
      <c r="C102" s="200" t="s">
        <v>617</v>
      </c>
      <c r="D102" s="178"/>
      <c r="E102" s="179" t="s">
        <v>435</v>
      </c>
      <c r="F102" s="180">
        <v>955</v>
      </c>
      <c r="G102" s="180">
        <v>1323</v>
      </c>
      <c r="H102" s="180">
        <v>955</v>
      </c>
      <c r="I102" s="180">
        <v>653</v>
      </c>
      <c r="J102" s="180">
        <v>224</v>
      </c>
      <c r="K102" s="180">
        <v>653</v>
      </c>
      <c r="L102" s="383"/>
    </row>
    <row r="103" spans="1:12" ht="12.6" customHeight="1" x14ac:dyDescent="0.25">
      <c r="A103" s="172">
        <v>100</v>
      </c>
      <c r="B103" s="182">
        <v>14</v>
      </c>
      <c r="C103" s="197" t="s">
        <v>618</v>
      </c>
      <c r="D103" s="182"/>
      <c r="E103" s="183" t="s">
        <v>437</v>
      </c>
      <c r="F103" s="184">
        <v>145</v>
      </c>
      <c r="G103" s="184">
        <v>52</v>
      </c>
      <c r="H103" s="184">
        <v>145</v>
      </c>
      <c r="I103" s="184">
        <v>414</v>
      </c>
      <c r="J103" s="184">
        <v>209</v>
      </c>
      <c r="K103" s="184">
        <v>414</v>
      </c>
      <c r="L103" s="383"/>
    </row>
    <row r="104" spans="1:12" ht="12.6" customHeight="1" x14ac:dyDescent="0.25">
      <c r="A104" s="172">
        <v>101</v>
      </c>
      <c r="B104" s="182">
        <v>14</v>
      </c>
      <c r="C104" s="197" t="s">
        <v>619</v>
      </c>
      <c r="D104" s="182"/>
      <c r="E104" s="183" t="s">
        <v>439</v>
      </c>
      <c r="F104" s="184">
        <v>130</v>
      </c>
      <c r="G104" s="184">
        <v>0</v>
      </c>
      <c r="H104" s="184">
        <v>130</v>
      </c>
      <c r="I104" s="184">
        <v>569</v>
      </c>
      <c r="J104" s="184">
        <v>0</v>
      </c>
      <c r="K104" s="184">
        <v>569</v>
      </c>
      <c r="L104" s="383"/>
    </row>
    <row r="105" spans="1:12" ht="12.6" customHeight="1" x14ac:dyDescent="0.25">
      <c r="A105" s="172">
        <v>102</v>
      </c>
      <c r="B105" s="182">
        <v>14</v>
      </c>
      <c r="C105" s="197" t="s">
        <v>620</v>
      </c>
      <c r="D105" s="182"/>
      <c r="E105" s="183" t="s">
        <v>441</v>
      </c>
      <c r="F105" s="184">
        <v>260</v>
      </c>
      <c r="G105" s="184">
        <v>192</v>
      </c>
      <c r="H105" s="184">
        <v>260</v>
      </c>
      <c r="I105" s="184">
        <v>391</v>
      </c>
      <c r="J105" s="184">
        <v>52</v>
      </c>
      <c r="K105" s="184">
        <v>391</v>
      </c>
      <c r="L105" s="383"/>
    </row>
    <row r="106" spans="1:12" ht="12.6" customHeight="1" x14ac:dyDescent="0.25">
      <c r="A106" s="172">
        <v>103</v>
      </c>
      <c r="B106" s="182">
        <v>14</v>
      </c>
      <c r="C106" s="197" t="s">
        <v>621</v>
      </c>
      <c r="D106" s="182"/>
      <c r="E106" s="183" t="s">
        <v>443</v>
      </c>
      <c r="F106" s="184">
        <v>130</v>
      </c>
      <c r="G106" s="184">
        <v>136</v>
      </c>
      <c r="H106" s="184">
        <v>130</v>
      </c>
      <c r="I106" s="184">
        <v>283</v>
      </c>
      <c r="J106" s="184">
        <v>16</v>
      </c>
      <c r="K106" s="184">
        <v>283</v>
      </c>
      <c r="L106" s="383"/>
    </row>
    <row r="107" spans="1:12" ht="12.6" customHeight="1" x14ac:dyDescent="0.25">
      <c r="A107" s="172">
        <v>104</v>
      </c>
      <c r="B107" s="182">
        <v>14</v>
      </c>
      <c r="C107" s="197" t="s">
        <v>622</v>
      </c>
      <c r="D107" s="182"/>
      <c r="E107" s="183" t="s">
        <v>445</v>
      </c>
      <c r="F107" s="184">
        <v>140</v>
      </c>
      <c r="G107" s="184">
        <v>96</v>
      </c>
      <c r="H107" s="184">
        <v>140</v>
      </c>
      <c r="I107" s="184">
        <v>333</v>
      </c>
      <c r="J107" s="184">
        <v>41</v>
      </c>
      <c r="K107" s="184">
        <v>333</v>
      </c>
      <c r="L107" s="383"/>
    </row>
    <row r="108" spans="1:12" ht="12.6" customHeight="1" x14ac:dyDescent="0.25">
      <c r="A108" s="172">
        <v>105</v>
      </c>
      <c r="B108" s="182">
        <v>14</v>
      </c>
      <c r="C108" s="197" t="s">
        <v>623</v>
      </c>
      <c r="D108" s="182"/>
      <c r="E108" s="183" t="s">
        <v>447</v>
      </c>
      <c r="F108" s="184">
        <v>390</v>
      </c>
      <c r="G108" s="184">
        <v>105</v>
      </c>
      <c r="H108" s="184">
        <v>390</v>
      </c>
      <c r="I108" s="184">
        <v>725</v>
      </c>
      <c r="J108" s="184">
        <v>94</v>
      </c>
      <c r="K108" s="184">
        <v>725</v>
      </c>
      <c r="L108" s="383"/>
    </row>
    <row r="109" spans="1:12" ht="12.6" customHeight="1" thickBot="1" x14ac:dyDescent="0.3">
      <c r="A109" s="172">
        <v>106</v>
      </c>
      <c r="B109" s="186">
        <v>14</v>
      </c>
      <c r="C109" s="201" t="s">
        <v>624</v>
      </c>
      <c r="D109" s="186"/>
      <c r="E109" s="187" t="s">
        <v>449</v>
      </c>
      <c r="F109" s="188">
        <v>200</v>
      </c>
      <c r="G109" s="188">
        <v>181</v>
      </c>
      <c r="H109" s="188">
        <v>200</v>
      </c>
      <c r="I109" s="188">
        <v>384</v>
      </c>
      <c r="J109" s="188">
        <v>10</v>
      </c>
      <c r="K109" s="188">
        <v>384</v>
      </c>
      <c r="L109" s="383"/>
    </row>
    <row r="110" spans="1:12" s="193" customFormat="1" ht="12.6" customHeight="1" thickBot="1" x14ac:dyDescent="0.3">
      <c r="A110" s="172">
        <v>107</v>
      </c>
      <c r="B110" s="194">
        <v>14</v>
      </c>
      <c r="C110" s="195"/>
      <c r="D110" s="98" t="s">
        <v>37</v>
      </c>
      <c r="E110" s="196"/>
      <c r="F110" s="192">
        <f>SUM(F102:F109)</f>
        <v>2350</v>
      </c>
      <c r="G110" s="191">
        <f t="shared" ref="G110:K110" si="17">SUM(G102:G109)</f>
        <v>2085</v>
      </c>
      <c r="H110" s="191">
        <f t="shared" ref="H110:I110" si="18">SUM(H102:H109)</f>
        <v>2350</v>
      </c>
      <c r="I110" s="191">
        <f t="shared" si="18"/>
        <v>3752</v>
      </c>
      <c r="J110" s="191">
        <f t="shared" si="17"/>
        <v>646</v>
      </c>
      <c r="K110" s="191">
        <f t="shared" si="17"/>
        <v>3752</v>
      </c>
      <c r="L110" s="384"/>
    </row>
    <row r="111" spans="1:12" ht="12.6" customHeight="1" x14ac:dyDescent="0.25">
      <c r="A111" s="172">
        <v>108</v>
      </c>
      <c r="B111" s="182">
        <v>15</v>
      </c>
      <c r="C111" s="182">
        <v>91</v>
      </c>
      <c r="D111" s="182">
        <v>6112</v>
      </c>
      <c r="E111" s="183" t="s">
        <v>555</v>
      </c>
      <c r="F111" s="185">
        <v>5630</v>
      </c>
      <c r="G111" s="184">
        <v>4781</v>
      </c>
      <c r="H111" s="184">
        <v>5864</v>
      </c>
      <c r="I111" s="184">
        <v>5864</v>
      </c>
      <c r="J111" s="184">
        <v>3587</v>
      </c>
      <c r="K111" s="184">
        <v>5350</v>
      </c>
    </row>
    <row r="112" spans="1:12" s="199" customFormat="1" ht="12.6" customHeight="1" x14ac:dyDescent="0.25">
      <c r="A112" s="172">
        <v>109</v>
      </c>
      <c r="B112" s="202">
        <v>15</v>
      </c>
      <c r="C112" s="202">
        <v>50</v>
      </c>
      <c r="D112" s="202">
        <v>6115</v>
      </c>
      <c r="E112" s="203" t="s">
        <v>625</v>
      </c>
      <c r="F112" s="185">
        <v>0</v>
      </c>
      <c r="G112" s="377">
        <v>611</v>
      </c>
      <c r="H112" s="377">
        <v>0</v>
      </c>
      <c r="I112" s="377">
        <v>959</v>
      </c>
      <c r="J112" s="377">
        <v>70</v>
      </c>
      <c r="K112" s="377">
        <v>959</v>
      </c>
    </row>
    <row r="113" spans="1:11" ht="10.5" customHeight="1" x14ac:dyDescent="0.25">
      <c r="A113" s="172">
        <v>110</v>
      </c>
      <c r="B113" s="186">
        <v>15</v>
      </c>
      <c r="C113" s="186">
        <v>91</v>
      </c>
      <c r="D113" s="186">
        <v>6171</v>
      </c>
      <c r="E113" s="187" t="s">
        <v>461</v>
      </c>
      <c r="F113" s="189">
        <v>71722</v>
      </c>
      <c r="G113" s="188">
        <v>65174</v>
      </c>
      <c r="H113" s="188">
        <v>77391</v>
      </c>
      <c r="I113" s="188">
        <v>77608</v>
      </c>
      <c r="J113" s="188">
        <v>47975</v>
      </c>
      <c r="K113" s="188">
        <v>77000</v>
      </c>
    </row>
    <row r="114" spans="1:11" ht="12.6" customHeight="1" x14ac:dyDescent="0.25">
      <c r="A114" s="172">
        <v>111</v>
      </c>
      <c r="B114" s="182">
        <v>15</v>
      </c>
      <c r="C114" s="182">
        <v>11</v>
      </c>
      <c r="D114" s="182">
        <v>6171</v>
      </c>
      <c r="E114" s="183" t="s">
        <v>463</v>
      </c>
      <c r="F114" s="185">
        <v>500</v>
      </c>
      <c r="G114" s="184">
        <v>431</v>
      </c>
      <c r="H114" s="184">
        <v>550</v>
      </c>
      <c r="I114" s="184">
        <v>550</v>
      </c>
      <c r="J114" s="184">
        <v>101</v>
      </c>
      <c r="K114" s="184">
        <v>450</v>
      </c>
    </row>
    <row r="115" spans="1:11" ht="12.6" customHeight="1" x14ac:dyDescent="0.25">
      <c r="A115" s="172">
        <v>112</v>
      </c>
      <c r="B115" s="182">
        <v>15</v>
      </c>
      <c r="C115" s="182">
        <v>30</v>
      </c>
      <c r="D115" s="182">
        <v>6171</v>
      </c>
      <c r="E115" s="183" t="s">
        <v>626</v>
      </c>
      <c r="F115" s="185">
        <v>7434</v>
      </c>
      <c r="G115" s="184">
        <v>7785</v>
      </c>
      <c r="H115" s="184">
        <v>7550</v>
      </c>
      <c r="I115" s="184">
        <v>7813</v>
      </c>
      <c r="J115" s="184">
        <v>5299</v>
      </c>
      <c r="K115" s="184">
        <v>7700</v>
      </c>
    </row>
    <row r="116" spans="1:11" ht="12.6" customHeight="1" x14ac:dyDescent="0.25">
      <c r="A116" s="172">
        <v>113</v>
      </c>
      <c r="B116" s="182">
        <v>15</v>
      </c>
      <c r="C116" s="182">
        <v>50</v>
      </c>
      <c r="D116" s="182">
        <v>6171</v>
      </c>
      <c r="E116" s="183" t="s">
        <v>627</v>
      </c>
      <c r="F116" s="185">
        <v>4590</v>
      </c>
      <c r="G116" s="184">
        <v>4378</v>
      </c>
      <c r="H116" s="184">
        <v>5355</v>
      </c>
      <c r="I116" s="184">
        <v>5355</v>
      </c>
      <c r="J116" s="184">
        <v>2709</v>
      </c>
      <c r="K116" s="184">
        <v>4800</v>
      </c>
    </row>
    <row r="117" spans="1:11" ht="12.6" customHeight="1" x14ac:dyDescent="0.25">
      <c r="A117" s="172">
        <v>114</v>
      </c>
      <c r="B117" s="182">
        <v>15</v>
      </c>
      <c r="C117" s="182">
        <v>51</v>
      </c>
      <c r="D117" s="182">
        <v>6171</v>
      </c>
      <c r="E117" s="183" t="s">
        <v>628</v>
      </c>
      <c r="F117" s="185">
        <v>2690</v>
      </c>
      <c r="G117" s="184">
        <v>2879</v>
      </c>
      <c r="H117" s="184">
        <v>2910</v>
      </c>
      <c r="I117" s="184">
        <v>2910</v>
      </c>
      <c r="J117" s="184">
        <v>1956</v>
      </c>
      <c r="K117" s="184">
        <v>2910</v>
      </c>
    </row>
    <row r="118" spans="1:11" ht="12.6" customHeight="1" x14ac:dyDescent="0.25">
      <c r="A118" s="172">
        <v>115</v>
      </c>
      <c r="B118" s="182">
        <v>15</v>
      </c>
      <c r="C118" s="182">
        <v>54</v>
      </c>
      <c r="D118" s="182">
        <v>6171</v>
      </c>
      <c r="E118" s="183" t="s">
        <v>629</v>
      </c>
      <c r="F118" s="185">
        <v>2450</v>
      </c>
      <c r="G118" s="184">
        <v>2432</v>
      </c>
      <c r="H118" s="184">
        <v>2630</v>
      </c>
      <c r="I118" s="184">
        <v>3398</v>
      </c>
      <c r="J118" s="184">
        <v>2025</v>
      </c>
      <c r="K118" s="184">
        <v>3398</v>
      </c>
    </row>
    <row r="119" spans="1:11" ht="12.6" customHeight="1" x14ac:dyDescent="0.25">
      <c r="A119" s="172">
        <v>116</v>
      </c>
      <c r="B119" s="182">
        <v>15</v>
      </c>
      <c r="C119" s="182">
        <v>90</v>
      </c>
      <c r="D119" s="182">
        <v>6171</v>
      </c>
      <c r="E119" s="183" t="s">
        <v>630</v>
      </c>
      <c r="F119" s="185">
        <v>130</v>
      </c>
      <c r="G119" s="184">
        <v>0</v>
      </c>
      <c r="H119" s="184">
        <v>120</v>
      </c>
      <c r="I119" s="184">
        <v>120</v>
      </c>
      <c r="J119" s="184">
        <v>2</v>
      </c>
      <c r="K119" s="184">
        <v>10</v>
      </c>
    </row>
    <row r="120" spans="1:11" ht="12.6" customHeight="1" thickBot="1" x14ac:dyDescent="0.3">
      <c r="A120" s="172">
        <v>117</v>
      </c>
      <c r="B120" s="182">
        <v>15</v>
      </c>
      <c r="C120" s="182">
        <v>54</v>
      </c>
      <c r="D120" s="182">
        <v>6330</v>
      </c>
      <c r="E120" s="183" t="s">
        <v>495</v>
      </c>
      <c r="F120" s="185">
        <v>2350</v>
      </c>
      <c r="G120" s="184">
        <v>2410</v>
      </c>
      <c r="H120" s="184">
        <v>2530</v>
      </c>
      <c r="I120" s="184">
        <v>2581</v>
      </c>
      <c r="J120" s="184">
        <v>2530</v>
      </c>
      <c r="K120" s="184">
        <v>2581</v>
      </c>
    </row>
    <row r="121" spans="1:11" s="193" customFormat="1" ht="12.6" customHeight="1" thickBot="1" x14ac:dyDescent="0.3">
      <c r="A121" s="172">
        <v>118</v>
      </c>
      <c r="B121" s="194">
        <v>15</v>
      </c>
      <c r="C121" s="195"/>
      <c r="D121" s="98" t="s">
        <v>48</v>
      </c>
      <c r="E121" s="196"/>
      <c r="F121" s="192">
        <f t="shared" ref="F121:K121" si="19">SUM(F111:F120)</f>
        <v>97496</v>
      </c>
      <c r="G121" s="191">
        <f t="shared" si="19"/>
        <v>90881</v>
      </c>
      <c r="H121" s="191">
        <f t="shared" si="19"/>
        <v>104900</v>
      </c>
      <c r="I121" s="191">
        <f t="shared" si="19"/>
        <v>107158</v>
      </c>
      <c r="J121" s="191">
        <f t="shared" si="19"/>
        <v>66254</v>
      </c>
      <c r="K121" s="191">
        <f t="shared" si="19"/>
        <v>105158</v>
      </c>
    </row>
    <row r="122" spans="1:11" ht="12.6" customHeight="1" x14ac:dyDescent="0.25">
      <c r="A122" s="172">
        <v>119</v>
      </c>
      <c r="B122" s="182">
        <v>16</v>
      </c>
      <c r="C122" s="182">
        <v>70</v>
      </c>
      <c r="D122" s="182">
        <v>6310</v>
      </c>
      <c r="E122" s="183" t="s">
        <v>824</v>
      </c>
      <c r="F122" s="185">
        <v>400</v>
      </c>
      <c r="G122" s="184">
        <v>248</v>
      </c>
      <c r="H122" s="184">
        <v>400</v>
      </c>
      <c r="I122" s="184">
        <v>400</v>
      </c>
      <c r="J122" s="184">
        <v>179</v>
      </c>
      <c r="K122" s="184">
        <v>250</v>
      </c>
    </row>
    <row r="123" spans="1:11" ht="12.6" customHeight="1" x14ac:dyDescent="0.25">
      <c r="A123" s="172">
        <v>120</v>
      </c>
      <c r="B123" s="182">
        <v>16</v>
      </c>
      <c r="C123" s="182">
        <v>70</v>
      </c>
      <c r="D123" s="182">
        <v>6320</v>
      </c>
      <c r="E123" s="183" t="s">
        <v>500</v>
      </c>
      <c r="F123" s="185">
        <v>1050</v>
      </c>
      <c r="G123" s="184">
        <v>1129</v>
      </c>
      <c r="H123" s="184">
        <v>1465</v>
      </c>
      <c r="I123" s="184">
        <v>2105</v>
      </c>
      <c r="J123" s="184">
        <v>1656</v>
      </c>
      <c r="K123" s="184">
        <v>2105</v>
      </c>
    </row>
    <row r="124" spans="1:11" ht="12.6" customHeight="1" x14ac:dyDescent="0.25">
      <c r="A124" s="172">
        <v>121</v>
      </c>
      <c r="B124" s="182">
        <v>16</v>
      </c>
      <c r="C124" s="182">
        <v>70</v>
      </c>
      <c r="D124" s="182">
        <v>6399</v>
      </c>
      <c r="E124" s="183" t="s">
        <v>502</v>
      </c>
      <c r="F124" s="185">
        <v>2070</v>
      </c>
      <c r="G124" s="184">
        <v>6419</v>
      </c>
      <c r="H124" s="184">
        <v>2300</v>
      </c>
      <c r="I124" s="184">
        <v>29892</v>
      </c>
      <c r="J124" s="184">
        <v>6518</v>
      </c>
      <c r="K124" s="184">
        <v>7500</v>
      </c>
    </row>
    <row r="125" spans="1:11" ht="12.6" customHeight="1" thickBot="1" x14ac:dyDescent="0.3">
      <c r="A125" s="172">
        <v>122</v>
      </c>
      <c r="B125" s="186">
        <v>16</v>
      </c>
      <c r="C125" s="186">
        <v>70</v>
      </c>
      <c r="D125" s="186">
        <v>6402</v>
      </c>
      <c r="E125" s="187" t="s">
        <v>589</v>
      </c>
      <c r="F125" s="189">
        <v>0</v>
      </c>
      <c r="G125" s="188">
        <v>289</v>
      </c>
      <c r="H125" s="188">
        <v>0</v>
      </c>
      <c r="I125" s="188">
        <v>138</v>
      </c>
      <c r="J125" s="188">
        <v>129</v>
      </c>
      <c r="K125" s="188">
        <v>129</v>
      </c>
    </row>
    <row r="126" spans="1:11" s="193" customFormat="1" ht="12.6" customHeight="1" thickBot="1" x14ac:dyDescent="0.3">
      <c r="A126" s="172">
        <v>123</v>
      </c>
      <c r="B126" s="194">
        <v>16</v>
      </c>
      <c r="C126" s="195"/>
      <c r="D126" s="98" t="s">
        <v>50</v>
      </c>
      <c r="E126" s="196"/>
      <c r="F126" s="192">
        <f>SUM(F122:F125)</f>
        <v>3520</v>
      </c>
      <c r="G126" s="191">
        <f t="shared" ref="G126:K126" si="20">SUM(G122:G125)</f>
        <v>8085</v>
      </c>
      <c r="H126" s="191">
        <f t="shared" si="20"/>
        <v>4165</v>
      </c>
      <c r="I126" s="191">
        <f t="shared" si="20"/>
        <v>32535</v>
      </c>
      <c r="J126" s="191">
        <f t="shared" si="20"/>
        <v>8482</v>
      </c>
      <c r="K126" s="191">
        <f t="shared" si="20"/>
        <v>9984</v>
      </c>
    </row>
    <row r="127" spans="1:11" ht="12.6" customHeight="1" x14ac:dyDescent="0.25">
      <c r="A127" s="172">
        <v>124</v>
      </c>
      <c r="B127" s="178">
        <v>17</v>
      </c>
      <c r="C127" s="178">
        <v>81</v>
      </c>
      <c r="D127" s="178">
        <v>1014</v>
      </c>
      <c r="E127" s="179" t="s">
        <v>631</v>
      </c>
      <c r="F127" s="181">
        <v>180</v>
      </c>
      <c r="G127" s="180">
        <v>192</v>
      </c>
      <c r="H127" s="180">
        <v>178</v>
      </c>
      <c r="I127" s="180">
        <v>178</v>
      </c>
      <c r="J127" s="180">
        <v>135</v>
      </c>
      <c r="K127" s="180">
        <v>178</v>
      </c>
    </row>
    <row r="128" spans="1:11" ht="12.6" customHeight="1" x14ac:dyDescent="0.25">
      <c r="A128" s="172">
        <v>125</v>
      </c>
      <c r="B128" s="182">
        <v>17</v>
      </c>
      <c r="C128" s="182">
        <v>40</v>
      </c>
      <c r="D128" s="182">
        <v>1014</v>
      </c>
      <c r="E128" s="183" t="s">
        <v>632</v>
      </c>
      <c r="F128" s="185">
        <v>10</v>
      </c>
      <c r="G128" s="184">
        <v>0</v>
      </c>
      <c r="H128" s="184">
        <v>10</v>
      </c>
      <c r="I128" s="184">
        <v>10</v>
      </c>
      <c r="J128" s="184">
        <v>0</v>
      </c>
      <c r="K128" s="184">
        <v>10</v>
      </c>
    </row>
    <row r="129" spans="1:12" ht="12.6" customHeight="1" x14ac:dyDescent="0.25">
      <c r="A129" s="172">
        <v>126</v>
      </c>
      <c r="B129" s="182">
        <v>17</v>
      </c>
      <c r="C129" s="182">
        <v>81</v>
      </c>
      <c r="D129" s="182">
        <v>1036</v>
      </c>
      <c r="E129" s="183" t="s">
        <v>633</v>
      </c>
      <c r="F129" s="185">
        <v>600</v>
      </c>
      <c r="G129" s="184">
        <v>-293</v>
      </c>
      <c r="H129" s="184">
        <v>594</v>
      </c>
      <c r="I129" s="184">
        <v>886</v>
      </c>
      <c r="J129" s="184">
        <v>265</v>
      </c>
      <c r="K129" s="184">
        <v>275</v>
      </c>
      <c r="L129" s="217"/>
    </row>
    <row r="130" spans="1:12" ht="12.6" customHeight="1" x14ac:dyDescent="0.25">
      <c r="A130" s="172">
        <v>127</v>
      </c>
      <c r="B130" s="182">
        <v>17</v>
      </c>
      <c r="C130" s="182">
        <v>81</v>
      </c>
      <c r="D130" s="182">
        <v>1036</v>
      </c>
      <c r="E130" s="183" t="s">
        <v>592</v>
      </c>
      <c r="F130" s="185">
        <v>56</v>
      </c>
      <c r="G130" s="184">
        <v>54</v>
      </c>
      <c r="H130" s="184">
        <v>1056</v>
      </c>
      <c r="I130" s="184">
        <v>1056</v>
      </c>
      <c r="J130" s="184">
        <v>32</v>
      </c>
      <c r="K130" s="184">
        <v>1050</v>
      </c>
    </row>
    <row r="131" spans="1:12" ht="12.6" customHeight="1" x14ac:dyDescent="0.25">
      <c r="A131" s="172">
        <v>128</v>
      </c>
      <c r="B131" s="182">
        <v>17</v>
      </c>
      <c r="C131" s="182">
        <v>81</v>
      </c>
      <c r="D131" s="182">
        <v>2310</v>
      </c>
      <c r="E131" s="183" t="s">
        <v>507</v>
      </c>
      <c r="F131" s="185">
        <v>342</v>
      </c>
      <c r="G131" s="184">
        <v>122</v>
      </c>
      <c r="H131" s="184">
        <v>270</v>
      </c>
      <c r="I131" s="184">
        <v>650</v>
      </c>
      <c r="J131" s="184">
        <v>435</v>
      </c>
      <c r="K131" s="184">
        <v>550</v>
      </c>
    </row>
    <row r="132" spans="1:12" ht="12.6" customHeight="1" x14ac:dyDescent="0.25">
      <c r="A132" s="172">
        <v>129</v>
      </c>
      <c r="B132" s="182">
        <v>17</v>
      </c>
      <c r="C132" s="182">
        <v>81</v>
      </c>
      <c r="D132" s="182">
        <v>2321</v>
      </c>
      <c r="E132" s="183" t="s">
        <v>513</v>
      </c>
      <c r="F132" s="185">
        <v>1624</v>
      </c>
      <c r="G132" s="184">
        <v>819</v>
      </c>
      <c r="H132" s="184">
        <v>1830</v>
      </c>
      <c r="I132" s="184">
        <v>2426</v>
      </c>
      <c r="J132" s="184">
        <v>601</v>
      </c>
      <c r="K132" s="184">
        <v>2100</v>
      </c>
    </row>
    <row r="133" spans="1:12" ht="12.6" customHeight="1" x14ac:dyDescent="0.25">
      <c r="A133" s="172">
        <v>130</v>
      </c>
      <c r="B133" s="182">
        <v>17</v>
      </c>
      <c r="C133" s="182">
        <v>81</v>
      </c>
      <c r="D133" s="182">
        <v>2341</v>
      </c>
      <c r="E133" s="183" t="s">
        <v>560</v>
      </c>
      <c r="F133" s="185">
        <v>90</v>
      </c>
      <c r="G133" s="184">
        <v>83</v>
      </c>
      <c r="H133" s="184">
        <v>92</v>
      </c>
      <c r="I133" s="184">
        <v>102</v>
      </c>
      <c r="J133" s="184">
        <v>18</v>
      </c>
      <c r="K133" s="184">
        <v>95</v>
      </c>
    </row>
    <row r="134" spans="1:12" ht="12.6" customHeight="1" x14ac:dyDescent="0.25">
      <c r="A134" s="172">
        <v>131</v>
      </c>
      <c r="B134" s="182">
        <v>17</v>
      </c>
      <c r="C134" s="182">
        <v>81</v>
      </c>
      <c r="D134" s="182">
        <v>3716</v>
      </c>
      <c r="E134" s="183" t="s">
        <v>518</v>
      </c>
      <c r="F134" s="185">
        <v>50</v>
      </c>
      <c r="G134" s="184">
        <v>2</v>
      </c>
      <c r="H134" s="184">
        <v>300</v>
      </c>
      <c r="I134" s="184">
        <v>348</v>
      </c>
      <c r="J134" s="184">
        <v>232</v>
      </c>
      <c r="K134" s="184">
        <v>300</v>
      </c>
    </row>
    <row r="135" spans="1:12" ht="12.6" customHeight="1" x14ac:dyDescent="0.25">
      <c r="A135" s="172">
        <v>132</v>
      </c>
      <c r="B135" s="182">
        <v>17</v>
      </c>
      <c r="C135" s="182">
        <v>81</v>
      </c>
      <c r="D135" s="182">
        <v>3719</v>
      </c>
      <c r="E135" s="183" t="s">
        <v>585</v>
      </c>
      <c r="F135" s="185">
        <v>250</v>
      </c>
      <c r="G135" s="184">
        <v>72</v>
      </c>
      <c r="H135" s="184">
        <v>220</v>
      </c>
      <c r="I135" s="184">
        <v>528</v>
      </c>
      <c r="J135" s="184">
        <v>79</v>
      </c>
      <c r="K135" s="184">
        <v>500</v>
      </c>
      <c r="L135" s="217"/>
    </row>
    <row r="136" spans="1:12" ht="12.6" customHeight="1" x14ac:dyDescent="0.25">
      <c r="A136" s="172">
        <v>133</v>
      </c>
      <c r="B136" s="182">
        <v>17</v>
      </c>
      <c r="C136" s="182">
        <v>30</v>
      </c>
      <c r="D136" s="182">
        <v>3741</v>
      </c>
      <c r="E136" s="183" t="s">
        <v>54</v>
      </c>
      <c r="F136" s="185">
        <v>587</v>
      </c>
      <c r="G136" s="184">
        <v>516</v>
      </c>
      <c r="H136" s="184">
        <v>652</v>
      </c>
      <c r="I136" s="184">
        <v>684</v>
      </c>
      <c r="J136" s="184">
        <v>524</v>
      </c>
      <c r="K136" s="184">
        <v>680</v>
      </c>
    </row>
    <row r="137" spans="1:12" ht="12.6" customHeight="1" x14ac:dyDescent="0.25">
      <c r="A137" s="172">
        <v>134</v>
      </c>
      <c r="B137" s="182">
        <v>17</v>
      </c>
      <c r="C137" s="182">
        <v>81</v>
      </c>
      <c r="D137" s="182">
        <v>3744</v>
      </c>
      <c r="E137" s="183" t="s">
        <v>634</v>
      </c>
      <c r="F137" s="185">
        <v>235</v>
      </c>
      <c r="G137" s="184">
        <v>139</v>
      </c>
      <c r="H137" s="184">
        <v>240</v>
      </c>
      <c r="I137" s="184">
        <v>290</v>
      </c>
      <c r="J137" s="184">
        <v>94</v>
      </c>
      <c r="K137" s="184">
        <v>200</v>
      </c>
    </row>
    <row r="138" spans="1:12" ht="12.6" customHeight="1" x14ac:dyDescent="0.25">
      <c r="A138" s="172">
        <v>135</v>
      </c>
      <c r="B138" s="182">
        <v>17</v>
      </c>
      <c r="C138" s="182">
        <v>81</v>
      </c>
      <c r="D138" s="182">
        <v>3792</v>
      </c>
      <c r="E138" s="183" t="s">
        <v>530</v>
      </c>
      <c r="F138" s="185">
        <v>30</v>
      </c>
      <c r="G138" s="184">
        <v>205</v>
      </c>
      <c r="H138" s="184">
        <v>28</v>
      </c>
      <c r="I138" s="184">
        <v>88</v>
      </c>
      <c r="J138" s="184">
        <v>13</v>
      </c>
      <c r="K138" s="184">
        <v>60</v>
      </c>
    </row>
    <row r="139" spans="1:12" ht="12.6" customHeight="1" x14ac:dyDescent="0.25">
      <c r="A139" s="172">
        <v>136</v>
      </c>
      <c r="B139" s="182">
        <v>17</v>
      </c>
      <c r="C139" s="182">
        <v>81</v>
      </c>
      <c r="D139" s="182">
        <v>3792</v>
      </c>
      <c r="E139" s="183" t="s">
        <v>689</v>
      </c>
      <c r="F139" s="185">
        <v>250</v>
      </c>
      <c r="G139" s="184">
        <v>188</v>
      </c>
      <c r="H139" s="184">
        <v>200</v>
      </c>
      <c r="I139" s="184">
        <v>200</v>
      </c>
      <c r="J139" s="184">
        <v>200</v>
      </c>
      <c r="K139" s="184">
        <v>200</v>
      </c>
      <c r="L139" s="217"/>
    </row>
    <row r="140" spans="1:12" ht="12.6" customHeight="1" thickBot="1" x14ac:dyDescent="0.3">
      <c r="A140" s="172">
        <v>137</v>
      </c>
      <c r="B140" s="186">
        <v>17</v>
      </c>
      <c r="C140" s="186">
        <v>81</v>
      </c>
      <c r="D140" s="186">
        <v>3799</v>
      </c>
      <c r="E140" s="187" t="s">
        <v>531</v>
      </c>
      <c r="F140" s="189">
        <v>20</v>
      </c>
      <c r="G140" s="188">
        <v>72</v>
      </c>
      <c r="H140" s="188">
        <v>0</v>
      </c>
      <c r="I140" s="188">
        <v>0</v>
      </c>
      <c r="J140" s="188">
        <v>0</v>
      </c>
      <c r="K140" s="188">
        <v>0</v>
      </c>
    </row>
    <row r="141" spans="1:12" s="193" customFormat="1" ht="12.6" customHeight="1" thickBot="1" x14ac:dyDescent="0.3">
      <c r="A141" s="172">
        <v>138</v>
      </c>
      <c r="B141" s="194">
        <v>17</v>
      </c>
      <c r="C141" s="195"/>
      <c r="D141" s="98" t="s">
        <v>59</v>
      </c>
      <c r="E141" s="196"/>
      <c r="F141" s="192">
        <f>SUM(F127:F140)</f>
        <v>4324</v>
      </c>
      <c r="G141" s="191">
        <f t="shared" ref="G141:J141" si="21">SUM(G127:G140)</f>
        <v>2171</v>
      </c>
      <c r="H141" s="191">
        <f t="shared" si="21"/>
        <v>5670</v>
      </c>
      <c r="I141" s="191">
        <f t="shared" si="21"/>
        <v>7446</v>
      </c>
      <c r="J141" s="191">
        <f t="shared" si="21"/>
        <v>2628</v>
      </c>
      <c r="K141" s="191">
        <f>SUM(K127:K140)</f>
        <v>6198</v>
      </c>
    </row>
    <row r="142" spans="1:12" s="193" customFormat="1" ht="12.6" customHeight="1" thickBot="1" x14ac:dyDescent="0.3">
      <c r="A142" s="172">
        <v>139</v>
      </c>
      <c r="B142" s="204"/>
      <c r="C142" s="205"/>
      <c r="D142" s="167"/>
      <c r="E142" s="206"/>
      <c r="F142" s="207"/>
      <c r="G142" s="369"/>
      <c r="H142" s="369"/>
      <c r="I142" s="369"/>
      <c r="J142" s="369"/>
      <c r="K142" s="369"/>
    </row>
    <row r="143" spans="1:12" ht="12.6" customHeight="1" thickBot="1" x14ac:dyDescent="0.3">
      <c r="A143" s="172">
        <v>140</v>
      </c>
      <c r="B143" s="218" t="s">
        <v>532</v>
      </c>
      <c r="C143" s="110"/>
      <c r="D143" s="110"/>
      <c r="E143" s="98"/>
      <c r="F143" s="208">
        <f t="shared" ref="F143:K143" si="22">F7+F17+F30+F35+F43+F58+F64+F70+F73+F85+F91+F98+F101+F110+F121+F126+F141</f>
        <v>289400</v>
      </c>
      <c r="G143" s="191">
        <f t="shared" si="22"/>
        <v>313821</v>
      </c>
      <c r="H143" s="191">
        <f t="shared" si="22"/>
        <v>305500</v>
      </c>
      <c r="I143" s="191">
        <f t="shared" si="22"/>
        <v>386920</v>
      </c>
      <c r="J143" s="191">
        <f t="shared" si="22"/>
        <v>245315</v>
      </c>
      <c r="K143" s="208">
        <f t="shared" si="22"/>
        <v>350062</v>
      </c>
    </row>
    <row r="144" spans="1:12" ht="12.6" customHeight="1" x14ac:dyDescent="0.25">
      <c r="B144" s="168"/>
      <c r="C144" s="168"/>
      <c r="D144" s="168"/>
      <c r="E144" s="169"/>
      <c r="F144" s="171"/>
      <c r="G144" s="170"/>
      <c r="H144" s="170"/>
      <c r="I144" s="170"/>
      <c r="J144" s="170"/>
      <c r="K144" s="374"/>
    </row>
    <row r="145" spans="1:11" s="271" customFormat="1" ht="12.6" customHeight="1" x14ac:dyDescent="0.25">
      <c r="A145" s="403"/>
      <c r="B145" s="403"/>
      <c r="C145" s="403"/>
      <c r="D145" s="403"/>
      <c r="E145" s="270"/>
      <c r="F145" s="404"/>
      <c r="G145" s="404"/>
      <c r="H145" s="404"/>
      <c r="I145" s="404"/>
      <c r="J145" s="404"/>
      <c r="K145" s="404"/>
    </row>
    <row r="146" spans="1:11" s="271" customFormat="1" ht="12.6" customHeight="1" x14ac:dyDescent="0.25">
      <c r="A146" s="403"/>
      <c r="B146" s="403"/>
      <c r="C146" s="403"/>
      <c r="D146" s="403"/>
      <c r="E146" s="270"/>
      <c r="F146" s="405"/>
      <c r="G146" s="404"/>
      <c r="H146" s="404"/>
      <c r="I146" s="404"/>
      <c r="J146" s="404"/>
      <c r="K146" s="404"/>
    </row>
    <row r="147" spans="1:11" s="271" customFormat="1" ht="12.6" customHeight="1" x14ac:dyDescent="0.25">
      <c r="A147" s="403"/>
      <c r="B147" s="403"/>
      <c r="C147" s="403"/>
      <c r="D147" s="403"/>
      <c r="E147" s="270"/>
      <c r="F147" s="405"/>
      <c r="G147" s="404"/>
      <c r="H147" s="404"/>
      <c r="I147" s="404"/>
      <c r="J147" s="404"/>
      <c r="K147" s="404"/>
    </row>
    <row r="148" spans="1:11" s="271" customFormat="1" ht="12.6" customHeight="1" x14ac:dyDescent="0.25">
      <c r="A148" s="403"/>
      <c r="B148" s="403"/>
      <c r="C148" s="403"/>
      <c r="D148" s="403"/>
      <c r="E148" s="270"/>
      <c r="F148" s="405"/>
      <c r="G148" s="404"/>
      <c r="H148" s="404"/>
      <c r="I148" s="404"/>
      <c r="J148" s="404"/>
      <c r="K148" s="404"/>
    </row>
    <row r="149" spans="1:11" s="271" customFormat="1" ht="12.6" customHeight="1" x14ac:dyDescent="0.25">
      <c r="A149" s="403"/>
      <c r="B149" s="403"/>
      <c r="C149" s="403"/>
      <c r="D149" s="403"/>
      <c r="F149" s="405"/>
      <c r="G149" s="404"/>
      <c r="H149" s="404"/>
      <c r="I149" s="404"/>
      <c r="J149" s="404"/>
      <c r="K149" s="404"/>
    </row>
    <row r="150" spans="1:11" s="271" customFormat="1" ht="12.6" customHeight="1" x14ac:dyDescent="0.25">
      <c r="A150" s="403"/>
      <c r="B150" s="403"/>
      <c r="C150" s="403"/>
      <c r="D150" s="403"/>
      <c r="F150" s="405"/>
      <c r="G150" s="404"/>
      <c r="H150" s="404"/>
      <c r="I150" s="404"/>
      <c r="J150" s="404"/>
      <c r="K150" s="404"/>
    </row>
    <row r="151" spans="1:11" ht="12.6" customHeight="1" x14ac:dyDescent="0.25">
      <c r="E151" s="27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K44"/>
  <sheetViews>
    <sheetView workbookViewId="0">
      <selection activeCell="B1" sqref="B1:C1048576"/>
    </sheetView>
  </sheetViews>
  <sheetFormatPr defaultRowHeight="15" x14ac:dyDescent="0.25"/>
  <sheetData>
    <row r="42" spans="1:11" s="249" customFormat="1" ht="15.75" x14ac:dyDescent="0.25">
      <c r="A42" s="283"/>
      <c r="D42" s="246"/>
      <c r="E42" s="247"/>
      <c r="F42" s="247"/>
      <c r="G42" s="248"/>
      <c r="H42" s="247"/>
      <c r="I42" s="247"/>
      <c r="J42" s="247"/>
      <c r="K42" s="247"/>
    </row>
    <row r="43" spans="1:11" ht="7.5" customHeight="1" x14ac:dyDescent="0.25"/>
    <row r="44" spans="1:11" s="215" customFormat="1" ht="15.75" x14ac:dyDescent="0.25">
      <c r="A44" s="282"/>
      <c r="D44" s="212"/>
      <c r="E44" s="213"/>
      <c r="F44" s="213"/>
      <c r="G44" s="214"/>
      <c r="H44" s="213"/>
      <c r="I44" s="213"/>
      <c r="J44" s="213"/>
      <c r="K44" s="2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1.Příjmy a výdaje dle středisek</vt:lpstr>
      <vt:lpstr>2.Investice</vt:lpstr>
      <vt:lpstr>3.Střednědobý výhled</vt:lpstr>
      <vt:lpstr>4.1.Příjmy dle položek</vt:lpstr>
      <vt:lpstr>4.2.Výdaje dle položek</vt:lpstr>
      <vt:lpstr>4.3.Příjmy odd.§ historie</vt:lpstr>
      <vt:lpstr>4.4.Výdaje odd.§ historie</vt:lpstr>
      <vt:lpstr>List1</vt:lpstr>
      <vt:lpstr>'1.Příjmy a výdaje dle středisek'!Názvy_tisku</vt:lpstr>
      <vt:lpstr>'2.Investice'!Názvy_tisku</vt:lpstr>
      <vt:lpstr>'3.Střednědobý výhled'!Názvy_tisku</vt:lpstr>
      <vt:lpstr>'4.1.Příjmy dle položek'!Názvy_tisku</vt:lpstr>
      <vt:lpstr>'4.2.Výdaje dle položek'!Názvy_tisku</vt:lpstr>
      <vt:lpstr>'4.2.Výdaje dle položek'!Oblast_tisku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Birnbaumová Petra</dc:creator>
  <cp:lastModifiedBy>Bakovský Petr</cp:lastModifiedBy>
  <cp:lastPrinted>2020-12-02T15:13:37Z</cp:lastPrinted>
  <dcterms:created xsi:type="dcterms:W3CDTF">2019-07-09T08:11:35Z</dcterms:created>
  <dcterms:modified xsi:type="dcterms:W3CDTF">2020-12-03T09:46:07Z</dcterms:modified>
</cp:coreProperties>
</file>