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6210"/>
  </bookViews>
  <sheets>
    <sheet name="PŘÍJMY A VÝDAJE dle středisek" sheetId="7" r:id="rId1"/>
    <sheet name="STŘEDNĚDOBÝ VÝHLED" sheetId="8" r:id="rId2"/>
    <sheet name="INVESTICE" sheetId="9" r:id="rId3"/>
    <sheet name="příjmy dle položek" sheetId="5" r:id="rId4"/>
    <sheet name="výdaje dle položek" sheetId="4" r:id="rId5"/>
    <sheet name="příjmy odd.§ historie" sheetId="2" r:id="rId6"/>
    <sheet name="výdaje odd.§ historie" sheetId="1" r:id="rId7"/>
  </sheets>
  <definedNames>
    <definedName name="_xlnm.Print_Titles" localSheetId="0">'PŘÍJMY A VÝDAJE dle středisek'!$2:$3</definedName>
    <definedName name="_xlnm.Print_Titles" localSheetId="3">'příjmy dle položek'!$3:$3</definedName>
    <definedName name="_xlnm.Print_Titles" localSheetId="5">'příjmy odd.§ historie'!$3:$3</definedName>
    <definedName name="_xlnm.Print_Titles" localSheetId="1">'STŘEDNĚDOBÝ VÝHLED'!$2:$3</definedName>
    <definedName name="_xlnm.Print_Titles" localSheetId="4">'výdaje dle položek'!$3:$3</definedName>
    <definedName name="_xlnm.Print_Titles" localSheetId="6">'výdaje odd.§ historie'!$3:$3</definedName>
  </definedNames>
  <calcPr calcId="144525"/>
</workbook>
</file>

<file path=xl/calcChain.xml><?xml version="1.0" encoding="utf-8"?>
<calcChain xmlns="http://schemas.openxmlformats.org/spreadsheetml/2006/main">
  <c r="D34" i="9" l="1"/>
  <c r="D60" i="9" l="1"/>
  <c r="E20" i="9"/>
  <c r="D20" i="9"/>
  <c r="E14" i="9"/>
  <c r="D14" i="9"/>
  <c r="F54" i="9" l="1"/>
  <c r="G117" i="8"/>
  <c r="E117" i="8"/>
  <c r="E116" i="7"/>
  <c r="G588" i="4"/>
  <c r="N52" i="1" l="1"/>
  <c r="F53" i="9"/>
  <c r="F28" i="9"/>
  <c r="F52" i="9"/>
  <c r="F51" i="9"/>
  <c r="F50" i="9"/>
  <c r="F27" i="9"/>
  <c r="F49" i="9"/>
  <c r="F48" i="9"/>
  <c r="F26" i="9"/>
  <c r="F47" i="9"/>
  <c r="F46" i="9"/>
  <c r="F25" i="9"/>
  <c r="F24" i="9"/>
  <c r="F45" i="9"/>
  <c r="F44" i="9"/>
  <c r="F23" i="9"/>
  <c r="F22" i="9"/>
  <c r="F43" i="9"/>
  <c r="F42" i="9"/>
  <c r="F41" i="9"/>
  <c r="F40" i="9"/>
  <c r="F39" i="9"/>
  <c r="F38" i="9"/>
  <c r="F37" i="9"/>
  <c r="F36" i="9"/>
  <c r="G113" i="8"/>
  <c r="G111" i="8"/>
  <c r="F111" i="8"/>
  <c r="G96" i="8"/>
  <c r="F96" i="8"/>
  <c r="G92" i="8"/>
  <c r="F92" i="8"/>
  <c r="F79" i="8"/>
  <c r="G77" i="8"/>
  <c r="F77" i="8"/>
  <c r="G75" i="8"/>
  <c r="F75" i="8"/>
  <c r="G72" i="8"/>
  <c r="F72" i="8"/>
  <c r="G64" i="8"/>
  <c r="F64" i="8"/>
  <c r="F54" i="8"/>
  <c r="G51" i="8"/>
  <c r="F51" i="8"/>
  <c r="G47" i="8"/>
  <c r="F47" i="8"/>
  <c r="F43" i="8"/>
  <c r="F33" i="8"/>
  <c r="F26" i="8"/>
  <c r="G21" i="8"/>
  <c r="F21" i="8"/>
  <c r="G14" i="8"/>
  <c r="F14" i="8"/>
  <c r="F7" i="8"/>
  <c r="E113" i="8"/>
  <c r="E111" i="8"/>
  <c r="D111" i="8"/>
  <c r="E96" i="8"/>
  <c r="D96" i="8"/>
  <c r="E92" i="8"/>
  <c r="D92" i="8"/>
  <c r="D79" i="8"/>
  <c r="E77" i="8"/>
  <c r="D77" i="8"/>
  <c r="E75" i="8"/>
  <c r="D75" i="8"/>
  <c r="E72" i="8"/>
  <c r="D72" i="8"/>
  <c r="E64" i="8"/>
  <c r="D64" i="8"/>
  <c r="D54" i="8"/>
  <c r="E51" i="8"/>
  <c r="D51" i="8"/>
  <c r="E47" i="8"/>
  <c r="D47" i="8"/>
  <c r="D43" i="8"/>
  <c r="D33" i="8"/>
  <c r="D26" i="8"/>
  <c r="E21" i="8"/>
  <c r="D21" i="8"/>
  <c r="E14" i="8"/>
  <c r="D14" i="8"/>
  <c r="D7" i="8"/>
  <c r="E92" i="7"/>
  <c r="E110" i="7"/>
  <c r="E77" i="7"/>
  <c r="E75" i="7"/>
  <c r="D72" i="7"/>
  <c r="E72" i="7"/>
  <c r="D79" i="7"/>
  <c r="D33" i="7"/>
  <c r="F60" i="9" l="1"/>
  <c r="F34" i="9"/>
  <c r="E115" i="8"/>
  <c r="D115" i="8"/>
  <c r="F115" i="8"/>
  <c r="G115" i="8"/>
  <c r="F19" i="9"/>
  <c r="F18" i="9"/>
  <c r="F17" i="9"/>
  <c r="F16" i="9"/>
  <c r="F13" i="9"/>
  <c r="F12" i="9"/>
  <c r="F11" i="9"/>
  <c r="F10" i="9"/>
  <c r="F9" i="9"/>
  <c r="F8" i="9"/>
  <c r="F7" i="9"/>
  <c r="F6" i="9"/>
  <c r="F5" i="9"/>
  <c r="F4" i="9"/>
  <c r="F14" i="9" l="1"/>
  <c r="F20" i="9"/>
  <c r="G117" i="4"/>
  <c r="F117" i="4"/>
  <c r="F10" i="5" l="1"/>
  <c r="F12" i="5"/>
  <c r="F22" i="5"/>
  <c r="F25" i="5"/>
  <c r="F29" i="5"/>
  <c r="F34" i="5"/>
  <c r="F38" i="5"/>
  <c r="F40" i="5"/>
  <c r="F42" i="5"/>
  <c r="F47" i="5"/>
  <c r="F56" i="5" s="1"/>
  <c r="F58" i="5"/>
  <c r="F61" i="5"/>
  <c r="F65" i="5"/>
  <c r="F73" i="5"/>
  <c r="F77" i="5"/>
  <c r="E112" i="7"/>
  <c r="D110" i="7"/>
  <c r="E96" i="7"/>
  <c r="D96" i="7"/>
  <c r="D92" i="7"/>
  <c r="D77" i="7"/>
  <c r="D75" i="7"/>
  <c r="E64" i="7"/>
  <c r="D64" i="7"/>
  <c r="D54" i="7"/>
  <c r="E51" i="7"/>
  <c r="D51" i="7"/>
  <c r="E47" i="7"/>
  <c r="D47" i="7"/>
  <c r="D43" i="7"/>
  <c r="D26" i="7"/>
  <c r="E21" i="7"/>
  <c r="D21" i="7"/>
  <c r="E14" i="7"/>
  <c r="E114" i="7" l="1"/>
  <c r="F81" i="5"/>
  <c r="F27" i="5"/>
  <c r="F66" i="5"/>
  <c r="F83" i="5" l="1"/>
  <c r="G442" i="4" l="1"/>
  <c r="G34" i="4" l="1"/>
  <c r="F34" i="4"/>
  <c r="K25" i="1" l="1"/>
  <c r="G251" i="4" l="1"/>
  <c r="F251" i="4"/>
  <c r="J139" i="1" l="1"/>
  <c r="J123" i="1"/>
  <c r="J118" i="1"/>
  <c r="J105" i="1"/>
  <c r="J96" i="1"/>
  <c r="J93" i="1"/>
  <c r="J89" i="1"/>
  <c r="J83" i="1"/>
  <c r="J68" i="1"/>
  <c r="J65" i="1"/>
  <c r="J58" i="1"/>
  <c r="J51" i="1"/>
  <c r="J36" i="1"/>
  <c r="J30" i="1"/>
  <c r="J25" i="1"/>
  <c r="J16" i="1"/>
  <c r="J7" i="1"/>
  <c r="J141" i="1" l="1"/>
  <c r="K93" i="1" l="1"/>
  <c r="F27" i="4" l="1"/>
  <c r="J67" i="2"/>
  <c r="J32" i="2" l="1"/>
  <c r="L83" i="2" l="1"/>
  <c r="K83" i="2"/>
  <c r="J83" i="2"/>
  <c r="L78" i="2"/>
  <c r="K78" i="2"/>
  <c r="J78" i="2"/>
  <c r="L71" i="2"/>
  <c r="K71" i="2"/>
  <c r="J71" i="2"/>
  <c r="L67" i="2"/>
  <c r="K67" i="2"/>
  <c r="L49" i="2"/>
  <c r="K49" i="2"/>
  <c r="J49" i="2"/>
  <c r="L46" i="2"/>
  <c r="K46" i="2"/>
  <c r="J46" i="2"/>
  <c r="L43" i="2"/>
  <c r="K43" i="2"/>
  <c r="J43" i="2"/>
  <c r="L39" i="2"/>
  <c r="K39" i="2"/>
  <c r="J39" i="2"/>
  <c r="L34" i="2"/>
  <c r="K34" i="2"/>
  <c r="J34" i="2"/>
  <c r="L32" i="2"/>
  <c r="K32" i="2"/>
  <c r="L26" i="2"/>
  <c r="K26" i="2"/>
  <c r="J26" i="2"/>
  <c r="L16" i="2"/>
  <c r="K16" i="2"/>
  <c r="L14" i="2"/>
  <c r="K14" i="2"/>
  <c r="J14" i="2"/>
  <c r="J16" i="2" l="1"/>
  <c r="H12" i="2"/>
  <c r="G112" i="4"/>
  <c r="L12" i="2"/>
  <c r="K12" i="2"/>
  <c r="K85" i="2" s="1"/>
  <c r="J12" i="2"/>
  <c r="E7" i="1"/>
  <c r="G104" i="4"/>
  <c r="G100" i="4"/>
  <c r="G92" i="4"/>
  <c r="L36" i="1"/>
  <c r="J85" i="2" l="1"/>
  <c r="G398" i="4"/>
  <c r="G451" i="4" l="1"/>
  <c r="G420" i="4"/>
  <c r="G405" i="4" l="1"/>
  <c r="G433" i="4"/>
  <c r="G428" i="4"/>
  <c r="F112" i="4" l="1"/>
  <c r="F260" i="4" l="1"/>
  <c r="G12" i="2"/>
  <c r="L118" i="1" l="1"/>
  <c r="L96" i="1"/>
  <c r="L93" i="1"/>
  <c r="L65" i="1"/>
  <c r="L25" i="1"/>
  <c r="L85" i="2" l="1"/>
  <c r="F477" i="4" l="1"/>
  <c r="G470" i="4"/>
  <c r="G473" i="4"/>
  <c r="G123" i="4"/>
  <c r="F123" i="4"/>
  <c r="G467" i="4" l="1"/>
  <c r="G561" i="4"/>
  <c r="G477" i="4" l="1"/>
  <c r="G62" i="4"/>
  <c r="G57" i="4"/>
  <c r="G40" i="4"/>
  <c r="G139" i="4" l="1"/>
  <c r="F139" i="4"/>
  <c r="G22" i="5" l="1"/>
  <c r="F591" i="4" l="1"/>
  <c r="G591" i="4"/>
  <c r="G300" i="4" l="1"/>
  <c r="F300" i="4"/>
  <c r="G173" i="4" l="1"/>
  <c r="G167" i="4"/>
  <c r="G157" i="4"/>
  <c r="G134" i="4"/>
  <c r="G132" i="4"/>
  <c r="G120" i="4"/>
  <c r="G77" i="5" l="1"/>
  <c r="G73" i="5"/>
  <c r="G65" i="5"/>
  <c r="G61" i="5"/>
  <c r="G58" i="5"/>
  <c r="G47" i="5"/>
  <c r="G56" i="5" s="1"/>
  <c r="G38" i="5"/>
  <c r="G34" i="5"/>
  <c r="G25" i="5"/>
  <c r="G27" i="5" s="1"/>
  <c r="G12" i="5"/>
  <c r="G10" i="5"/>
  <c r="G583" i="4"/>
  <c r="G563" i="4"/>
  <c r="G550" i="4"/>
  <c r="G479" i="4"/>
  <c r="G262" i="4"/>
  <c r="G260" i="4"/>
  <c r="G247" i="4"/>
  <c r="G106" i="4"/>
  <c r="G72" i="4"/>
  <c r="G69" i="4"/>
  <c r="G66" i="4"/>
  <c r="G64" i="4"/>
  <c r="G59" i="4"/>
  <c r="G46" i="4"/>
  <c r="G36" i="4"/>
  <c r="G38" i="4"/>
  <c r="G19" i="4"/>
  <c r="F608" i="4"/>
  <c r="F603" i="4"/>
  <c r="F598" i="4"/>
  <c r="F586" i="4"/>
  <c r="F581" i="4"/>
  <c r="F577" i="4"/>
  <c r="F574" i="4"/>
  <c r="F571" i="4"/>
  <c r="F569" i="4"/>
  <c r="F561" i="4"/>
  <c r="F558" i="4"/>
  <c r="F554" i="4"/>
  <c r="F548" i="4"/>
  <c r="F544" i="4"/>
  <c r="F541" i="4"/>
  <c r="F539" i="4"/>
  <c r="F531" i="4"/>
  <c r="F521" i="4"/>
  <c r="F507" i="4"/>
  <c r="F505" i="4"/>
  <c r="F500" i="4"/>
  <c r="F495" i="4"/>
  <c r="F457" i="4"/>
  <c r="F462" i="4" s="1"/>
  <c r="F451" i="4"/>
  <c r="F442" i="4"/>
  <c r="F420" i="4"/>
  <c r="F409" i="4"/>
  <c r="F398" i="4"/>
  <c r="F384" i="4"/>
  <c r="F353" i="4"/>
  <c r="F333" i="4"/>
  <c r="F327" i="4"/>
  <c r="F324" i="4"/>
  <c r="F322" i="4"/>
  <c r="F317" i="4"/>
  <c r="F315" i="4"/>
  <c r="F308" i="4"/>
  <c r="F304" i="4"/>
  <c r="F292" i="4"/>
  <c r="F286" i="4"/>
  <c r="F282" i="4"/>
  <c r="F277" i="4"/>
  <c r="F274" i="4"/>
  <c r="F264" i="4"/>
  <c r="F252" i="4"/>
  <c r="F244" i="4"/>
  <c r="F237" i="4"/>
  <c r="F234" i="4"/>
  <c r="F223" i="4"/>
  <c r="F216" i="4"/>
  <c r="F209" i="4"/>
  <c r="F191" i="4"/>
  <c r="F188" i="4"/>
  <c r="F173" i="4"/>
  <c r="F167" i="4"/>
  <c r="F157" i="4"/>
  <c r="F149" i="4"/>
  <c r="F134" i="4"/>
  <c r="F132" i="4"/>
  <c r="F120" i="4"/>
  <c r="F114" i="4"/>
  <c r="F104" i="4"/>
  <c r="F100" i="4"/>
  <c r="F92" i="4"/>
  <c r="F86" i="4"/>
  <c r="F79" i="4"/>
  <c r="F72" i="4"/>
  <c r="F62" i="4"/>
  <c r="F57" i="4"/>
  <c r="F52" i="4"/>
  <c r="F43" i="4"/>
  <c r="F44" i="4" s="1"/>
  <c r="F17" i="4"/>
  <c r="F11" i="4"/>
  <c r="G608" i="4"/>
  <c r="G603" i="4"/>
  <c r="G598" i="4"/>
  <c r="G586" i="4"/>
  <c r="G581" i="4"/>
  <c r="G577" i="4"/>
  <c r="G574" i="4"/>
  <c r="G571" i="4"/>
  <c r="G569" i="4"/>
  <c r="G558" i="4"/>
  <c r="G554" i="4"/>
  <c r="G548" i="4"/>
  <c r="G544" i="4"/>
  <c r="G541" i="4"/>
  <c r="G539" i="4"/>
  <c r="G531" i="4"/>
  <c r="G521" i="4"/>
  <c r="G507" i="4"/>
  <c r="G505" i="4"/>
  <c r="G500" i="4"/>
  <c r="G495" i="4"/>
  <c r="G457" i="4"/>
  <c r="G384" i="4"/>
  <c r="G353" i="4"/>
  <c r="G333" i="4"/>
  <c r="G327" i="4"/>
  <c r="G324" i="4"/>
  <c r="G322" i="4"/>
  <c r="G317" i="4"/>
  <c r="G315" i="4"/>
  <c r="G308" i="4"/>
  <c r="G304" i="4"/>
  <c r="G292" i="4"/>
  <c r="G286" i="4"/>
  <c r="G282" i="4"/>
  <c r="G277" i="4"/>
  <c r="G274" i="4"/>
  <c r="G264" i="4"/>
  <c r="G244" i="4"/>
  <c r="G237" i="4"/>
  <c r="G234" i="4"/>
  <c r="G223" i="4"/>
  <c r="G216" i="4"/>
  <c r="G209" i="4"/>
  <c r="G191" i="4"/>
  <c r="G188" i="4"/>
  <c r="G149" i="4"/>
  <c r="G114" i="4"/>
  <c r="G86" i="4"/>
  <c r="G79" i="4"/>
  <c r="G52" i="4"/>
  <c r="G43" i="4"/>
  <c r="G27" i="4"/>
  <c r="G17" i="4"/>
  <c r="G11" i="4"/>
  <c r="D14" i="7" l="1"/>
  <c r="G44" i="4"/>
  <c r="D7" i="7"/>
  <c r="F115" i="4"/>
  <c r="G67" i="4"/>
  <c r="F67" i="4"/>
  <c r="G115" i="4"/>
  <c r="G192" i="4"/>
  <c r="F192" i="4"/>
  <c r="F224" i="4" s="1"/>
  <c r="G462" i="4"/>
  <c r="F310" i="4"/>
  <c r="F20" i="4"/>
  <c r="F545" i="4"/>
  <c r="G252" i="4"/>
  <c r="F555" i="4"/>
  <c r="G81" i="5"/>
  <c r="F174" i="4"/>
  <c r="F309" i="4"/>
  <c r="F354" i="4"/>
  <c r="F609" i="4"/>
  <c r="G66" i="5"/>
  <c r="G609" i="4"/>
  <c r="G555" i="4"/>
  <c r="F328" i="4"/>
  <c r="F245" i="4"/>
  <c r="G354" i="4"/>
  <c r="G328" i="4"/>
  <c r="G309" i="4"/>
  <c r="G245" i="4"/>
  <c r="F87" i="4"/>
  <c r="G20" i="4"/>
  <c r="G217" i="4"/>
  <c r="F217" i="4"/>
  <c r="G174" i="4"/>
  <c r="G87" i="4"/>
  <c r="E12" i="2"/>
  <c r="D114" i="7" l="1"/>
  <c r="G310" i="4"/>
  <c r="G224" i="4"/>
  <c r="G545" i="4"/>
  <c r="G83" i="5"/>
  <c r="F611" i="4"/>
  <c r="F83" i="2"/>
  <c r="F78" i="2"/>
  <c r="F71" i="2"/>
  <c r="F67" i="2"/>
  <c r="F49" i="2"/>
  <c r="F46" i="2"/>
  <c r="F43" i="2"/>
  <c r="F39" i="2"/>
  <c r="F34" i="2"/>
  <c r="F32" i="2"/>
  <c r="F26" i="2"/>
  <c r="F16" i="2"/>
  <c r="F14" i="2"/>
  <c r="F12" i="2"/>
  <c r="E83" i="2"/>
  <c r="E78" i="2"/>
  <c r="E71" i="2"/>
  <c r="E67" i="2"/>
  <c r="E49" i="2"/>
  <c r="E46" i="2"/>
  <c r="E43" i="2"/>
  <c r="E39" i="2"/>
  <c r="E34" i="2"/>
  <c r="E32" i="2"/>
  <c r="E26" i="2"/>
  <c r="E16" i="2"/>
  <c r="E14" i="2"/>
  <c r="G611" i="4" l="1"/>
  <c r="F85" i="2"/>
  <c r="F118" i="1"/>
  <c r="E118" i="1"/>
  <c r="G96" i="1" l="1"/>
  <c r="F96" i="1"/>
  <c r="E93" i="1"/>
  <c r="G93" i="1"/>
  <c r="I93" i="1"/>
  <c r="H93" i="1"/>
  <c r="F93" i="1"/>
  <c r="I65" i="1"/>
  <c r="H65" i="1"/>
  <c r="G65" i="1"/>
  <c r="E65" i="1"/>
  <c r="F65" i="1"/>
  <c r="K58" i="1"/>
  <c r="F51" i="1"/>
  <c r="I25" i="1"/>
  <c r="H25" i="1"/>
  <c r="G25" i="1"/>
  <c r="F25" i="1"/>
  <c r="E25" i="1"/>
  <c r="L139" i="1"/>
  <c r="L123" i="1"/>
  <c r="L105" i="1"/>
  <c r="L89" i="1"/>
  <c r="L83" i="1"/>
  <c r="L68" i="1"/>
  <c r="L58" i="1"/>
  <c r="L51" i="1"/>
  <c r="L30" i="1"/>
  <c r="L16" i="1"/>
  <c r="L7" i="1"/>
  <c r="K139" i="1"/>
  <c r="K123" i="1"/>
  <c r="K118" i="1"/>
  <c r="K105" i="1"/>
  <c r="K89" i="1"/>
  <c r="K83" i="1"/>
  <c r="K68" i="1"/>
  <c r="K51" i="1"/>
  <c r="K36" i="1"/>
  <c r="K30" i="1"/>
  <c r="K16" i="1"/>
  <c r="K7" i="1"/>
  <c r="F139" i="1"/>
  <c r="F123" i="1"/>
  <c r="F105" i="1"/>
  <c r="F89" i="1"/>
  <c r="F83" i="1"/>
  <c r="F68" i="1"/>
  <c r="F58" i="1"/>
  <c r="F36" i="1"/>
  <c r="F30" i="1"/>
  <c r="F16" i="1"/>
  <c r="F7" i="1"/>
  <c r="E139" i="1"/>
  <c r="E123" i="1"/>
  <c r="E105" i="1"/>
  <c r="E96" i="1"/>
  <c r="E89" i="1"/>
  <c r="E83" i="1"/>
  <c r="E68" i="1"/>
  <c r="E58" i="1"/>
  <c r="E51" i="1"/>
  <c r="E36" i="1"/>
  <c r="E30" i="1"/>
  <c r="E16" i="1"/>
  <c r="K141" i="1" l="1"/>
  <c r="L141" i="1"/>
  <c r="F141" i="1"/>
  <c r="E141" i="1"/>
  <c r="G83" i="2"/>
  <c r="I83" i="2"/>
  <c r="I78" i="2"/>
  <c r="I71" i="2"/>
  <c r="I67" i="2"/>
  <c r="I49" i="2"/>
  <c r="I46" i="2"/>
  <c r="I43" i="2"/>
  <c r="I39" i="2"/>
  <c r="I34" i="2"/>
  <c r="I32" i="2"/>
  <c r="I26" i="2"/>
  <c r="I16" i="2"/>
  <c r="I14" i="2"/>
  <c r="I12" i="2"/>
  <c r="H83" i="2"/>
  <c r="H78" i="2"/>
  <c r="H71" i="2"/>
  <c r="H67" i="2"/>
  <c r="H49" i="2"/>
  <c r="H46" i="2"/>
  <c r="H43" i="2"/>
  <c r="H39" i="2"/>
  <c r="H34" i="2"/>
  <c r="H32" i="2"/>
  <c r="H26" i="2"/>
  <c r="H16" i="2"/>
  <c r="H14" i="2"/>
  <c r="G78" i="2"/>
  <c r="G71" i="2"/>
  <c r="G67" i="2"/>
  <c r="G49" i="2"/>
  <c r="G46" i="2"/>
  <c r="G43" i="2"/>
  <c r="G39" i="2"/>
  <c r="G34" i="2"/>
  <c r="G32" i="2"/>
  <c r="G26" i="2"/>
  <c r="G16" i="2"/>
  <c r="G14" i="2"/>
  <c r="G83" i="1"/>
  <c r="I139" i="1"/>
  <c r="I123" i="1"/>
  <c r="I118" i="1"/>
  <c r="I105" i="1"/>
  <c r="I96" i="1"/>
  <c r="I89" i="1"/>
  <c r="I83" i="1"/>
  <c r="I68" i="1"/>
  <c r="I58" i="1"/>
  <c r="I51" i="1"/>
  <c r="I36" i="1"/>
  <c r="I30" i="1"/>
  <c r="I16" i="1"/>
  <c r="I7" i="1"/>
  <c r="H139" i="1"/>
  <c r="H123" i="1"/>
  <c r="H118" i="1"/>
  <c r="H105" i="1"/>
  <c r="H96" i="1"/>
  <c r="H89" i="1"/>
  <c r="H83" i="1"/>
  <c r="H68" i="1"/>
  <c r="H58" i="1"/>
  <c r="H51" i="1"/>
  <c r="H36" i="1"/>
  <c r="H30" i="1"/>
  <c r="H16" i="1"/>
  <c r="H7" i="1"/>
  <c r="G139" i="1"/>
  <c r="G123" i="1"/>
  <c r="G118" i="1"/>
  <c r="G105" i="1"/>
  <c r="G89" i="1"/>
  <c r="G68" i="1"/>
  <c r="G58" i="1"/>
  <c r="G51" i="1"/>
  <c r="G36" i="1"/>
  <c r="G30" i="1"/>
  <c r="G16" i="1"/>
  <c r="G7" i="1"/>
  <c r="I85" i="2" l="1"/>
  <c r="H85" i="2"/>
  <c r="G85" i="2"/>
  <c r="G141" i="1"/>
  <c r="H141" i="1"/>
  <c r="I141" i="1"/>
  <c r="E85" i="2"/>
</calcChain>
</file>

<file path=xl/sharedStrings.xml><?xml version="1.0" encoding="utf-8"?>
<sst xmlns="http://schemas.openxmlformats.org/spreadsheetml/2006/main" count="2042" uniqueCount="938">
  <si>
    <t>ORJ</t>
  </si>
  <si>
    <t>Text</t>
  </si>
  <si>
    <t>Obecné příjmy a výdaje z finančních operací</t>
  </si>
  <si>
    <t>Převody vlastním fondům v rozpočtech územní úrovně</t>
  </si>
  <si>
    <t>Mateřské školy</t>
  </si>
  <si>
    <t>Základní školy</t>
  </si>
  <si>
    <t>Základní umělecké školy</t>
  </si>
  <si>
    <t>Komunální služby a územní rozvoj j.n.</t>
  </si>
  <si>
    <t>Ostatní tělovýchovná činnost</t>
  </si>
  <si>
    <t>Ostatní služby a činnosti v oblasti sociální péče</t>
  </si>
  <si>
    <t>Ostatní záležitosti soc.věcí a politiky zaměstnano</t>
  </si>
  <si>
    <t>Nebytové hospodářství</t>
  </si>
  <si>
    <t>Ostatní záležitosti pozemních komunikací</t>
  </si>
  <si>
    <t>Pohřebnictví</t>
  </si>
  <si>
    <t>Péče o vzhled obcí a veřejnou zeleň</t>
  </si>
  <si>
    <t>Ostatní finanční operace</t>
  </si>
  <si>
    <t>Využívání a zneškodňování komun.odpadů</t>
  </si>
  <si>
    <t>Požární ochrana - dobrovolná část</t>
  </si>
  <si>
    <t>Bezpečnost a veřejný pořádek</t>
  </si>
  <si>
    <t>Ostatní záležitosti v dopravě</t>
  </si>
  <si>
    <t>Ostatní záležitosti základního vzdělání</t>
  </si>
  <si>
    <t>Ostatní činnosti k ochraně ovzduší</t>
  </si>
  <si>
    <t>Ostatní nakládání s odpady</t>
  </si>
  <si>
    <t>Ostatní činnosti k ochraně přírody a krajiny</t>
  </si>
  <si>
    <t>Činnost místní správy</t>
  </si>
  <si>
    <t>Finanční vypořádání minulých let</t>
  </si>
  <si>
    <t>Pojištění funkčně nespecifikované</t>
  </si>
  <si>
    <t>Ostatní činnosti j.n.</t>
  </si>
  <si>
    <t>Správa v lesním hospodářství</t>
  </si>
  <si>
    <t>Pitná voda</t>
  </si>
  <si>
    <t>Odvádění a čištění odpadních vod a nakl.s kaly</t>
  </si>
  <si>
    <t>Protierozní, protilavinová a protipožární ochrana</t>
  </si>
  <si>
    <t>Cestovní ruch</t>
  </si>
  <si>
    <t>Mezinárodní spolupráce (jinde nezařazená)</t>
  </si>
  <si>
    <t>Školní stravování</t>
  </si>
  <si>
    <t>Divadelní činnost</t>
  </si>
  <si>
    <t>Zachování a obnova kulturních památek</t>
  </si>
  <si>
    <t>Zájmová činnost v kultuře</t>
  </si>
  <si>
    <t>Rozhlas a televize</t>
  </si>
  <si>
    <t>Ostatní záležitosti sdělovacích prostředků</t>
  </si>
  <si>
    <t>Domovy-penzióny pro matky s dětmi</t>
  </si>
  <si>
    <t>Silnice</t>
  </si>
  <si>
    <t>Bezpečnost silničního provozu</t>
  </si>
  <si>
    <t>Dopravní obslužnost veřejnými službami</t>
  </si>
  <si>
    <t>Veřejné osvětlení</t>
  </si>
  <si>
    <t>Sběr a svoz komunálních odpadů</t>
  </si>
  <si>
    <t>Využívání a zneškodňování nebezpečných odpadů</t>
  </si>
  <si>
    <t>Prevence vzniku odpadů</t>
  </si>
  <si>
    <t>Ostatní správa v oblasti krizového řízení</t>
  </si>
  <si>
    <t>Zastupitelstva obcí</t>
  </si>
  <si>
    <t>Ozdrav.hosp.zvířat,pol.a spec.plod.a svl.vet.péče</t>
  </si>
  <si>
    <t>Vodní díla v zemědělské krajině</t>
  </si>
  <si>
    <t>Monitoring ochrany ovzduší</t>
  </si>
  <si>
    <t>Ekologická výchova a osvěta</t>
  </si>
  <si>
    <t>Ostatní ekologické záležitosti</t>
  </si>
  <si>
    <t>ORG</t>
  </si>
  <si>
    <t>SR 2018</t>
  </si>
  <si>
    <t>UR 2018</t>
  </si>
  <si>
    <t>skut 1-6</t>
  </si>
  <si>
    <t>Granty a příspěvky v oblasti soc. zdrav.</t>
  </si>
  <si>
    <t>Domov seniorů</t>
  </si>
  <si>
    <t>25,30,50,91</t>
  </si>
  <si>
    <t>25,30</t>
  </si>
  <si>
    <t>Klub seniorů</t>
  </si>
  <si>
    <t>Nebytové hospodářství - Ekoltes</t>
  </si>
  <si>
    <t>Bytové hospodářství - Ekoltes</t>
  </si>
  <si>
    <t>Bytové hospodářství - Moravská Brána</t>
  </si>
  <si>
    <t>Pozemky</t>
  </si>
  <si>
    <t>Chodníky, ostatní komunikace</t>
  </si>
  <si>
    <t>Silnice - Ekoltes</t>
  </si>
  <si>
    <t>Chodníky, ostatní komunikace - Ekoltes</t>
  </si>
  <si>
    <t>Parkovací systém</t>
  </si>
  <si>
    <t>Živnostenský úřad</t>
  </si>
  <si>
    <t xml:space="preserve">Stavební úřad </t>
  </si>
  <si>
    <t>Projektový tým Severovýchodní obchvat</t>
  </si>
  <si>
    <t>SmartCity</t>
  </si>
  <si>
    <t>Územní plánování, ÚAP</t>
  </si>
  <si>
    <t>Příprava dotačních projektů</t>
  </si>
  <si>
    <t xml:space="preserve">Projektová příprava, odměny výb. komisím </t>
  </si>
  <si>
    <t>Externí právní služby, externí projekt. týmy, ITI</t>
  </si>
  <si>
    <t>Půjčka HRA</t>
  </si>
  <si>
    <t>Komunální rozvoj - studie</t>
  </si>
  <si>
    <t>OV Drahotuše</t>
  </si>
  <si>
    <t xml:space="preserve"> 01</t>
  </si>
  <si>
    <t xml:space="preserve"> 02</t>
  </si>
  <si>
    <t xml:space="preserve"> 03</t>
  </si>
  <si>
    <t>04</t>
  </si>
  <si>
    <t>05</t>
  </si>
  <si>
    <t>06</t>
  </si>
  <si>
    <t>07</t>
  </si>
  <si>
    <t>08</t>
  </si>
  <si>
    <t>OV Lhotka</t>
  </si>
  <si>
    <t>OV Rybáře</t>
  </si>
  <si>
    <t>OV Slavíč</t>
  </si>
  <si>
    <t>OV Středolesí</t>
  </si>
  <si>
    <t>OV Uhřínov</t>
  </si>
  <si>
    <t>OV Velká</t>
  </si>
  <si>
    <t>OV Valšovice</t>
  </si>
  <si>
    <t>Odborný lesní hospodář</t>
  </si>
  <si>
    <t>Ochrana druhů a stanovišť - psí koše</t>
  </si>
  <si>
    <t xml:space="preserve">Ochrana druhů a stanovišť </t>
  </si>
  <si>
    <t>Granty a příspěvky ŽP</t>
  </si>
  <si>
    <t>Právní služby ORM</t>
  </si>
  <si>
    <t>GIS</t>
  </si>
  <si>
    <t>Audit GDPR školství</t>
  </si>
  <si>
    <t>Chod úřadu - OSM</t>
  </si>
  <si>
    <t>Chod úřadu - IT</t>
  </si>
  <si>
    <t>Chod úřadu - sociální fond</t>
  </si>
  <si>
    <t xml:space="preserve">Chod úřadu - právní oddělení </t>
  </si>
  <si>
    <t>Chod úřadu - OVV</t>
  </si>
  <si>
    <t>Dotace MKZ</t>
  </si>
  <si>
    <t>Ostatní příjmy (SmartCity)</t>
  </si>
  <si>
    <t>Poplatek za tržní místo</t>
  </si>
  <si>
    <t>Poplatek za komunální odpad</t>
  </si>
  <si>
    <t>Dotace pro JSDH</t>
  </si>
  <si>
    <t>Dotace prevence kriminality</t>
  </si>
  <si>
    <t>Stavební úřad</t>
  </si>
  <si>
    <t>Dotace, správní a místní poplatky</t>
  </si>
  <si>
    <t>Poplatek ze psů</t>
  </si>
  <si>
    <t>Rybářské a lovecké lístky</t>
  </si>
  <si>
    <t>Daně, poplatky</t>
  </si>
  <si>
    <t>skut 1-9</t>
  </si>
  <si>
    <t>SR 2017</t>
  </si>
  <si>
    <t>skut 2017</t>
  </si>
  <si>
    <t>plán 1-12</t>
  </si>
  <si>
    <t>Mateřské školy - dotace</t>
  </si>
  <si>
    <t>Základní školy - dotace</t>
  </si>
  <si>
    <t>Dům dětí a mládeže</t>
  </si>
  <si>
    <t>Městská kulturní zařízení</t>
  </si>
  <si>
    <t>Městská kulturní zařízení - dotace</t>
  </si>
  <si>
    <t>Sportovec roku</t>
  </si>
  <si>
    <t>Klub seniorů - dotace</t>
  </si>
  <si>
    <t>Terénní pracovník podíl na dotaci</t>
  </si>
  <si>
    <t>Parkovací systém - pořízení park. automatů</t>
  </si>
  <si>
    <t>Veřejná zeleň</t>
  </si>
  <si>
    <t>Požární ochrana - dotace</t>
  </si>
  <si>
    <t>Bezpečnost a veřejný pořádek - dotace</t>
  </si>
  <si>
    <t>Příspěvky a granty kultura</t>
  </si>
  <si>
    <t>Domov seniorů - dotace</t>
  </si>
  <si>
    <t xml:space="preserve">Charita </t>
  </si>
  <si>
    <t>Mobiliář</t>
  </si>
  <si>
    <t xml:space="preserve">Požární ochrana </t>
  </si>
  <si>
    <t>Kafilerní box</t>
  </si>
  <si>
    <t>Volby</t>
  </si>
  <si>
    <t xml:space="preserve">Dotace MŠ Palackého </t>
  </si>
  <si>
    <t>Výkon pěstounské péče - dotace ÚZ 13010</t>
  </si>
  <si>
    <t>Terénní pracovník - dotace ÚZ 04428</t>
  </si>
  <si>
    <t>Sociálně právní ochrana dětí - dotace ÚZ 13011</t>
  </si>
  <si>
    <t>Sociální práce - dotace ÚZ 13015</t>
  </si>
  <si>
    <t xml:space="preserve">Sociálně právní ochrana dětí - doplatek dotace </t>
  </si>
  <si>
    <t>POL</t>
  </si>
  <si>
    <t>2000000000000</t>
  </si>
  <si>
    <t>5139</t>
  </si>
  <si>
    <t>5169</t>
  </si>
  <si>
    <t>5171</t>
  </si>
  <si>
    <t>5173</t>
  </si>
  <si>
    <t>5175</t>
  </si>
  <si>
    <t>5194</t>
  </si>
  <si>
    <t>Upomín. předměty s logem nebo znakem města</t>
  </si>
  <si>
    <t>2000000000031</t>
  </si>
  <si>
    <t>5021</t>
  </si>
  <si>
    <t>Nákup materiálu j.n.</t>
  </si>
  <si>
    <t>2000000003105</t>
  </si>
  <si>
    <t>5222</t>
  </si>
  <si>
    <t>Zahraniční spolupráce</t>
  </si>
  <si>
    <t>Opravy a udržování</t>
  </si>
  <si>
    <t>2000000000304</t>
  </si>
  <si>
    <t>5331</t>
  </si>
  <si>
    <t>2000000000341</t>
  </si>
  <si>
    <t>2000000000363</t>
  </si>
  <si>
    <t>2000000000400</t>
  </si>
  <si>
    <t>5229</t>
  </si>
  <si>
    <t>2000000000401</t>
  </si>
  <si>
    <t>2000000000311</t>
  </si>
  <si>
    <t>2000000000312</t>
  </si>
  <si>
    <t>2000000000313</t>
  </si>
  <si>
    <t>2000000000314</t>
  </si>
  <si>
    <t>2000000000336</t>
  </si>
  <si>
    <t>2000000000337</t>
  </si>
  <si>
    <t>2000000000356</t>
  </si>
  <si>
    <t>ŠJ 1. máje</t>
  </si>
  <si>
    <t>2000000003103</t>
  </si>
  <si>
    <t>Granty vzdělávání</t>
  </si>
  <si>
    <t>5136</t>
  </si>
  <si>
    <t>Předpalatné Hranický deník pro kronikáře</t>
  </si>
  <si>
    <t>5162</t>
  </si>
  <si>
    <t>Kronika</t>
  </si>
  <si>
    <t>5493</t>
  </si>
  <si>
    <t>2000000002043</t>
  </si>
  <si>
    <t>2000000003106</t>
  </si>
  <si>
    <t>Zachování památek místního významu</t>
  </si>
  <si>
    <t>2000000000300</t>
  </si>
  <si>
    <t>2000000003104</t>
  </si>
  <si>
    <t>Granty kultury</t>
  </si>
  <si>
    <t>2000000003204</t>
  </si>
  <si>
    <t>Příspěvky kultura</t>
  </si>
  <si>
    <t>2000000003300</t>
  </si>
  <si>
    <t>5212</t>
  </si>
  <si>
    <t xml:space="preserve">Dotace na provoz divadla Stará střelnice. </t>
  </si>
  <si>
    <t>Televizní zpravodaj</t>
  </si>
  <si>
    <t>Údržba závěsného systému Nilsen v galerii severní křídlo</t>
  </si>
  <si>
    <t>5494</t>
  </si>
  <si>
    <t>Finanční ceny při obřadu Ceny města Hranic</t>
  </si>
  <si>
    <t>Občanské záležitosti</t>
  </si>
  <si>
    <t>2000000000032</t>
  </si>
  <si>
    <t>Ostatní osobní výdaje</t>
  </si>
  <si>
    <t>Knihy, učební pomůcky a tisk</t>
  </si>
  <si>
    <t>Nákup ostatních služeb</t>
  </si>
  <si>
    <t>Pohoštění</t>
  </si>
  <si>
    <t>Věcné dary</t>
  </si>
  <si>
    <t>2000000002042</t>
  </si>
  <si>
    <t>2000000003110</t>
  </si>
  <si>
    <t>2000000003210</t>
  </si>
  <si>
    <t>2000000003211</t>
  </si>
  <si>
    <t>5213</t>
  </si>
  <si>
    <t>Dotace Ekoltes a.s. na plavecký výcvik žáků ZŠ</t>
  </si>
  <si>
    <t xml:space="preserve">Dotace SK Hranice na provoz stadionu </t>
  </si>
  <si>
    <t>6322</t>
  </si>
  <si>
    <t>8100000003300</t>
  </si>
  <si>
    <t>Příspěvek bazén Ekoltes</t>
  </si>
  <si>
    <t xml:space="preserve">Materiál při akci pro děti ze soc.slabých rodin a výkonu SPOD </t>
  </si>
  <si>
    <t>5163</t>
  </si>
  <si>
    <t>Pojištění při akci pro děti ze soc.slabých rodin</t>
  </si>
  <si>
    <t>5166</t>
  </si>
  <si>
    <t>Cukrovinky a upomínkové přeměty pro děti ze soc.sl.rodin</t>
  </si>
  <si>
    <t>5499</t>
  </si>
  <si>
    <t>2000000000380</t>
  </si>
  <si>
    <t>Příspěvek na provoz Domova seniorů</t>
  </si>
  <si>
    <t>2000000000381</t>
  </si>
  <si>
    <t>5137</t>
  </si>
  <si>
    <t>Drobný hmotný dlouhodobý majetek</t>
  </si>
  <si>
    <t>5151</t>
  </si>
  <si>
    <t>Studená voda</t>
  </si>
  <si>
    <t>5153</t>
  </si>
  <si>
    <t>Plyn</t>
  </si>
  <si>
    <t>5154</t>
  </si>
  <si>
    <t>Elektrická energie</t>
  </si>
  <si>
    <t>Služby telekomunikací a radiokomunikací</t>
  </si>
  <si>
    <t>Pomoc zdravotně postiženým a chronicky nemocným</t>
  </si>
  <si>
    <t>3000000000000</t>
  </si>
  <si>
    <t>5155</t>
  </si>
  <si>
    <t>Pevná paliva</t>
  </si>
  <si>
    <t>5156</t>
  </si>
  <si>
    <t>Pohonné hmoty a maziva</t>
  </si>
  <si>
    <t>Konzultační, poradenské a právní služby</t>
  </si>
  <si>
    <t>5168</t>
  </si>
  <si>
    <t>Zpracování dat a služby souv. s inf. a kom.technol</t>
  </si>
  <si>
    <t>5172</t>
  </si>
  <si>
    <t>Programové vybavení</t>
  </si>
  <si>
    <t>5362</t>
  </si>
  <si>
    <t>Platby daní a poplatků státnímu rozpočtu</t>
  </si>
  <si>
    <t>5909</t>
  </si>
  <si>
    <t>Ostatní neinvestiční výdaje j.n.</t>
  </si>
  <si>
    <t>3000000000501</t>
  </si>
  <si>
    <t>Nákup ostatních paliv a energie</t>
  </si>
  <si>
    <t>5152</t>
  </si>
  <si>
    <t xml:space="preserve">Teplo </t>
  </si>
  <si>
    <t>Ostatní výdaje související s neinvestičními nákupy</t>
  </si>
  <si>
    <t xml:space="preserve">Nebytové hospodářství - Ekoltes </t>
  </si>
  <si>
    <t>5165</t>
  </si>
  <si>
    <t>Nájemné za půdu</t>
  </si>
  <si>
    <t>Výkup pozemků</t>
  </si>
  <si>
    <t>Elektrická energie - volné byty</t>
  </si>
  <si>
    <t>Spotřeba plynu</t>
  </si>
  <si>
    <t>Teplo</t>
  </si>
  <si>
    <t>5159</t>
  </si>
  <si>
    <t>5161</t>
  </si>
  <si>
    <t>Poštovní služby</t>
  </si>
  <si>
    <t>5199</t>
  </si>
  <si>
    <t>5429</t>
  </si>
  <si>
    <t>Ostatní náhrady placené obyvatelstvu</t>
  </si>
  <si>
    <t>3000000000502</t>
  </si>
  <si>
    <t>Byty Jižní</t>
  </si>
  <si>
    <t>Celkem bytové hospodářství</t>
  </si>
  <si>
    <t>5164</t>
  </si>
  <si>
    <t>Nájemné</t>
  </si>
  <si>
    <t>3000000002001</t>
  </si>
  <si>
    <t>3000000002002</t>
  </si>
  <si>
    <t>Blokové čištění komunikací</t>
  </si>
  <si>
    <t>3000000002003</t>
  </si>
  <si>
    <t>Jarní čištění komunikací</t>
  </si>
  <si>
    <t>3000000002018</t>
  </si>
  <si>
    <t>Uložení odpadu na skládku</t>
  </si>
  <si>
    <t>3000000002041</t>
  </si>
  <si>
    <t>Prašnost - zvýšená očista komunikací</t>
  </si>
  <si>
    <t>Zimní údržba chodníků</t>
  </si>
  <si>
    <t>3000000002004</t>
  </si>
  <si>
    <t>3000000002005</t>
  </si>
  <si>
    <t>3000000002006</t>
  </si>
  <si>
    <t>Ruční očista chodníků</t>
  </si>
  <si>
    <t>3000000002007</t>
  </si>
  <si>
    <t>Čištění a údržba autobusových zastávek</t>
  </si>
  <si>
    <t>Celkem chodníky</t>
  </si>
  <si>
    <t>5193</t>
  </si>
  <si>
    <t>Výdaje na dopravní územní obslužnost</t>
  </si>
  <si>
    <t>Provoz veřejné silniční dopravy</t>
  </si>
  <si>
    <t>1000000000000</t>
  </si>
  <si>
    <t xml:space="preserve">Údržba a provoz veřejného osvětlení </t>
  </si>
  <si>
    <t>Opravy a udržování květináče</t>
  </si>
  <si>
    <t>3000000002008</t>
  </si>
  <si>
    <t>Opravy a udržování laviček</t>
  </si>
  <si>
    <t>3000000002009</t>
  </si>
  <si>
    <t>Opravy a udržování mobiliáře</t>
  </si>
  <si>
    <t>Celkem mobiliář</t>
  </si>
  <si>
    <t>3000000002012</t>
  </si>
  <si>
    <t>Provoz veřejného pohřebiště</t>
  </si>
  <si>
    <t>Opravy a udržování hřbitovů, seče</t>
  </si>
  <si>
    <t>3000000002013</t>
  </si>
  <si>
    <t>5192</t>
  </si>
  <si>
    <t>Poskytnuté náhrady</t>
  </si>
  <si>
    <t>3000000002014</t>
  </si>
  <si>
    <t>Těžba stromů</t>
  </si>
  <si>
    <t>3000000002015</t>
  </si>
  <si>
    <t>Opravy a udržování zimní</t>
  </si>
  <si>
    <t>Opravy a udržování - zamykání</t>
  </si>
  <si>
    <t>Skládkování odpadů</t>
  </si>
  <si>
    <t>Skládkování odpadu</t>
  </si>
  <si>
    <t>3000000002032</t>
  </si>
  <si>
    <t>3000000002033</t>
  </si>
  <si>
    <t>3000000002034</t>
  </si>
  <si>
    <t>Údržba parku</t>
  </si>
  <si>
    <t>3000000002042</t>
  </si>
  <si>
    <t>Údržba zámecké zahrady</t>
  </si>
  <si>
    <t>6000000000000</t>
  </si>
  <si>
    <t>Spotřebitelská poradna</t>
  </si>
  <si>
    <t>6000000002035</t>
  </si>
  <si>
    <t>Tržnice</t>
  </si>
  <si>
    <t>8000000000000</t>
  </si>
  <si>
    <t>Územně analytické podklady</t>
  </si>
  <si>
    <t>Územní plánování</t>
  </si>
  <si>
    <t>Změny územního plánu</t>
  </si>
  <si>
    <t>3000000002016</t>
  </si>
  <si>
    <t>Odstraňování černých skládek</t>
  </si>
  <si>
    <t>Černé skládky</t>
  </si>
  <si>
    <t>3000000002017</t>
  </si>
  <si>
    <t>Mobilní svoz místní části</t>
  </si>
  <si>
    <t>3000000002030</t>
  </si>
  <si>
    <t>Opravy a udržování kontejnery</t>
  </si>
  <si>
    <t>3000000002020</t>
  </si>
  <si>
    <t>3000000002021</t>
  </si>
  <si>
    <t>Sběrný dvůr</t>
  </si>
  <si>
    <t>3000000002022</t>
  </si>
  <si>
    <t>Biologicky rozložitelný odpoad</t>
  </si>
  <si>
    <t>Tříděný odpad</t>
  </si>
  <si>
    <t>3000000002023</t>
  </si>
  <si>
    <t>Svoz ze špatně přístupných lokalit</t>
  </si>
  <si>
    <t>3000000002024</t>
  </si>
  <si>
    <t>Komunální odpad svoz a likvidace</t>
  </si>
  <si>
    <t>3000000002019</t>
  </si>
  <si>
    <t>Biologicky rozlož. odpad  jaro a podzim kontejnery</t>
  </si>
  <si>
    <t>3000000002031</t>
  </si>
  <si>
    <t>Zahrádkářské kolonie</t>
  </si>
  <si>
    <t>5000000000000</t>
  </si>
  <si>
    <t>vybavení krizového štábu</t>
  </si>
  <si>
    <t>PHM do elektrocentrály</t>
  </si>
  <si>
    <t>elektrorevize</t>
  </si>
  <si>
    <t>náhradní díly úprava rozvodu</t>
  </si>
  <si>
    <t>Krizové řízení</t>
  </si>
  <si>
    <t>5019</t>
  </si>
  <si>
    <t>5029</t>
  </si>
  <si>
    <t>refundace OSVČ</t>
  </si>
  <si>
    <t>5039</t>
  </si>
  <si>
    <t>součást refundace mzdy</t>
  </si>
  <si>
    <t>5131</t>
  </si>
  <si>
    <t>ochranné nápoje při použití dýchací techniky</t>
  </si>
  <si>
    <t>5132</t>
  </si>
  <si>
    <t xml:space="preserve">zásahové obleky a osobní ochranné prostředky </t>
  </si>
  <si>
    <t>5133</t>
  </si>
  <si>
    <t>zásahové vybavení hasičů</t>
  </si>
  <si>
    <t>náhradní díly a drobný materiál</t>
  </si>
  <si>
    <t>vodné v budovách</t>
  </si>
  <si>
    <t xml:space="preserve">vytápění  v budovách </t>
  </si>
  <si>
    <t>navýšení prostředků na novou has. Zbrojnici Hranice</t>
  </si>
  <si>
    <t>PHM do vozidel a strojů</t>
  </si>
  <si>
    <t>nájem prostor pro odbornou přípravu</t>
  </si>
  <si>
    <t>5167</t>
  </si>
  <si>
    <t>školení řidičů, motorových pil atd.</t>
  </si>
  <si>
    <t>STK, různé revize a služby v budovách a na technice</t>
  </si>
  <si>
    <t>opravy v budovách a na technice</t>
  </si>
  <si>
    <t>strava při odborných přípravách, cvičeních a  zásazích</t>
  </si>
  <si>
    <t>poháry na 1. kolo soutěže hasičů</t>
  </si>
  <si>
    <t>Celkem požární ochrana</t>
  </si>
  <si>
    <t>4000000000000</t>
  </si>
  <si>
    <t>5011</t>
  </si>
  <si>
    <t>Platy zaměst. v pr.poměru vyjma zaměst. na služ.m.</t>
  </si>
  <si>
    <t>5031</t>
  </si>
  <si>
    <t>Povinné poj.na soc.zab.a přísp.na st.pol.zaměstnan</t>
  </si>
  <si>
    <t>5032</t>
  </si>
  <si>
    <t>Povinné poj.na veřejné zdravotní pojištění</t>
  </si>
  <si>
    <t>Potraviny</t>
  </si>
  <si>
    <t>5134</t>
  </si>
  <si>
    <t>Prádlo, oděv a obuv</t>
  </si>
  <si>
    <t>Služby peněžních ústavů</t>
  </si>
  <si>
    <t>Služby školení a vzdělávání</t>
  </si>
  <si>
    <t>Cestovné (tuzemské i zahraniční)</t>
  </si>
  <si>
    <t>5179</t>
  </si>
  <si>
    <t>Ostatní nákupy j.n.</t>
  </si>
  <si>
    <t>5424</t>
  </si>
  <si>
    <t>Náhrady mezd v době nemoci</t>
  </si>
  <si>
    <t>6111</t>
  </si>
  <si>
    <t>4000000003108</t>
  </si>
  <si>
    <t>Granty prevence kriminality</t>
  </si>
  <si>
    <t>0100000000000</t>
  </si>
  <si>
    <t>0200000000000</t>
  </si>
  <si>
    <t>0300000000000</t>
  </si>
  <si>
    <t>0400000000000</t>
  </si>
  <si>
    <t>0500000000000</t>
  </si>
  <si>
    <t>0600000000000</t>
  </si>
  <si>
    <t>0700000000000</t>
  </si>
  <si>
    <t>0800000000000</t>
  </si>
  <si>
    <t>Odměny výběrovým komisím</t>
  </si>
  <si>
    <t>Ochranné pomůcky</t>
  </si>
  <si>
    <t>Léky a zdravotnický materiál</t>
  </si>
  <si>
    <t>Chod úřadu odbor správy majetku</t>
  </si>
  <si>
    <t>3000000001000</t>
  </si>
  <si>
    <t>Pernštenské nám. 1</t>
  </si>
  <si>
    <t>3000000001001</t>
  </si>
  <si>
    <t>Zámecká 118</t>
  </si>
  <si>
    <t>3000000001002</t>
  </si>
  <si>
    <t>Purgešova 1399</t>
  </si>
  <si>
    <t>Telekomunikační poplatky</t>
  </si>
  <si>
    <t>5000000000030</t>
  </si>
  <si>
    <t>Chod úřadu odbor vnitřních věcí</t>
  </si>
  <si>
    <t>5100000000000</t>
  </si>
  <si>
    <t>IT oddělení</t>
  </si>
  <si>
    <t>5400000000000</t>
  </si>
  <si>
    <t>Ostatní neinv.transfery nezisk.a podob.organizacím</t>
  </si>
  <si>
    <t>Ostatní neinvestiční transfery obyvatelstvu</t>
  </si>
  <si>
    <t>5660</t>
  </si>
  <si>
    <t>Neinvestiční půjčené prostředky obyvatelstvu</t>
  </si>
  <si>
    <t>5400000000030</t>
  </si>
  <si>
    <t>Sociální fond</t>
  </si>
  <si>
    <t>5342</t>
  </si>
  <si>
    <t>Geografický informační systém</t>
  </si>
  <si>
    <t>9000000000000</t>
  </si>
  <si>
    <t>Oddělení právní</t>
  </si>
  <si>
    <t>9100000000000</t>
  </si>
  <si>
    <t>5023</t>
  </si>
  <si>
    <t>Zastupitelstva obcí, rada města, komise</t>
  </si>
  <si>
    <t>5038</t>
  </si>
  <si>
    <t>Povinné pojistné na úrazové pojištění</t>
  </si>
  <si>
    <t>Bankovní poplatky</t>
  </si>
  <si>
    <t xml:space="preserve">Pojištění </t>
  </si>
  <si>
    <t>Pojištění celkem</t>
  </si>
  <si>
    <t>Ostatní neinv.transfery veř.rozp.územní úrovně</t>
  </si>
  <si>
    <t>Daň z přidané hodnoty</t>
  </si>
  <si>
    <t xml:space="preserve">Rezerva </t>
  </si>
  <si>
    <t>MP - kafilerní box</t>
  </si>
  <si>
    <t>Deratizační služby, odchyt holubů</t>
  </si>
  <si>
    <t>Celkem veterinární péče</t>
  </si>
  <si>
    <t>Lesy v majetku města</t>
  </si>
  <si>
    <t>Lesní hospodářství</t>
  </si>
  <si>
    <t>Opravy a udržování - WC</t>
  </si>
  <si>
    <t>Celkem mobilní WC</t>
  </si>
  <si>
    <t>Hradítko Drahotušský náhon - dohoda</t>
  </si>
  <si>
    <t>Opravy a udržování - rybníky</t>
  </si>
  <si>
    <t>Psí zóny - cedule</t>
  </si>
  <si>
    <t>Psí útulek Olomouc</t>
  </si>
  <si>
    <t>Vývoz košů na psí exkrementy</t>
  </si>
  <si>
    <t>Stanice pro záchranu živočichů Bartošovice</t>
  </si>
  <si>
    <t xml:space="preserve">Granty v oblasti životního prostředí </t>
  </si>
  <si>
    <t xml:space="preserve">Příspěvky v oblasti životního prosředí </t>
  </si>
  <si>
    <t>Ochrana druhů a stanovišť</t>
  </si>
  <si>
    <t>Protipovodňové systémy - telekomunikace</t>
  </si>
  <si>
    <t>Protipovodňové systémy - nákup služeb</t>
  </si>
  <si>
    <t>Nákup ostatních služeb - limnigraf</t>
  </si>
  <si>
    <t>STŘ</t>
  </si>
  <si>
    <t>ODD§</t>
  </si>
  <si>
    <t>TEXT</t>
  </si>
  <si>
    <t>Údržba orient.systému, měst.nauč.trasy a inf.tabulí</t>
  </si>
  <si>
    <t xml:space="preserve">Příspěvek na provoz MŠ Pohádka - Palackého </t>
  </si>
  <si>
    <t>Příspěvek na provoz MŠ Míček - Galašova</t>
  </si>
  <si>
    <t xml:space="preserve">Příspěvek na provoz MŠ Sluníčko - Plynárenská </t>
  </si>
  <si>
    <t>Dotace soukromé MŠ Prima</t>
  </si>
  <si>
    <t>Dotace soukromé MŠ Dětské centrum Struhlovsko</t>
  </si>
  <si>
    <t>Příspěvek na provoz ZŠ 1. máje</t>
  </si>
  <si>
    <t>Příspěvek na provoz ZŠ Šromotovo</t>
  </si>
  <si>
    <t>Příspěvek na provoz ZŠ Struhlovsko</t>
  </si>
  <si>
    <t>Příspěvek na provoz ZŠ Drahotuše</t>
  </si>
  <si>
    <t>Opravy a udržování ZUŠ</t>
  </si>
  <si>
    <t xml:space="preserve">Příspěvek na provoz Dům dětí a mládeže </t>
  </si>
  <si>
    <t>Příspěvek na provoz ŠJ 1. máje</t>
  </si>
  <si>
    <t xml:space="preserve">Příspěvek na provoz MKZ </t>
  </si>
  <si>
    <t>Sportovní zařízení v majetku města</t>
  </si>
  <si>
    <t>Dotace SK Petanque na provoz areálu Valšovice - smlouva</t>
  </si>
  <si>
    <t>Dotace SK Hranice - kopaná mládež</t>
  </si>
  <si>
    <t>Krytý a venkovní bazén</t>
  </si>
  <si>
    <t>Knihy a učební pomůcky</t>
  </si>
  <si>
    <t>DHDM - kancelářské potřeby, nábytek, technické vybavení</t>
  </si>
  <si>
    <t>Kancelářský materiál (fasování, drobný materiál)</t>
  </si>
  <si>
    <t>Školení zaměstnanců (školení, supervize)</t>
  </si>
  <si>
    <t>Služby - školení pěstounů, pobyty dětí, tábory</t>
  </si>
  <si>
    <t>Cestovné</t>
  </si>
  <si>
    <t>Pohoštění při akcích pěstounské péče</t>
  </si>
  <si>
    <t>Výkon pěstounské péče - ÚZ 13010</t>
  </si>
  <si>
    <t xml:space="preserve">Dotace Charita Hranice mimo grantové řízení </t>
  </si>
  <si>
    <t>Sociální pomoc osobám v hmotné nouzi</t>
  </si>
  <si>
    <t>Poradenství při výkonu SPOD a sociální práce</t>
  </si>
  <si>
    <t>Služby při výkonu SPOD a sociální práce</t>
  </si>
  <si>
    <t>Příspěvky při hmotné nouzi</t>
  </si>
  <si>
    <t>Ostatní záležitosti socíálních věcí</t>
  </si>
  <si>
    <t>Školení zaměstnanců (školení, ZOZ, supervize)</t>
  </si>
  <si>
    <t xml:space="preserve">Služby - facilitace </t>
  </si>
  <si>
    <t>Pohoštění při akcích OSPOD</t>
  </si>
  <si>
    <t>Cukrovinky a upomínkové předměty pro děti ze soc. slab. Rodin</t>
  </si>
  <si>
    <t>Sociálně právní ochrana dětí - ÚZ 13011</t>
  </si>
  <si>
    <t>Kancelářský materiál</t>
  </si>
  <si>
    <t>Sociální práce - ÚZ 13015</t>
  </si>
  <si>
    <t>Nákup ostatních služeb - obstaravatelská činnost</t>
  </si>
  <si>
    <t>Bytové hospodářství ve správě Ekoltesu</t>
  </si>
  <si>
    <t>Nákup ostatních služeb- - obstaravatelská činnost</t>
  </si>
  <si>
    <t>Celkem nebytové prostory</t>
  </si>
  <si>
    <t>300000000xxxx</t>
  </si>
  <si>
    <t>Nákup ostatních služeb - parkovací systém</t>
  </si>
  <si>
    <t>Opravy a udržování tržních míst</t>
  </si>
  <si>
    <t>2169</t>
  </si>
  <si>
    <t>1100000000000</t>
  </si>
  <si>
    <t>Příprava dotačních akcí</t>
  </si>
  <si>
    <t xml:space="preserve">Externí členové projektových týmů </t>
  </si>
  <si>
    <t>Externí právní služby</t>
  </si>
  <si>
    <t>Dotace statutárnímu městu Olomouc - ITI</t>
  </si>
  <si>
    <t>ORM příprava dotací, poradenství</t>
  </si>
  <si>
    <t>Projektová příprava na aktuál. dotační tituly a investice</t>
  </si>
  <si>
    <t>Správcovství mobiliáře</t>
  </si>
  <si>
    <t>Údržba veřejné zeleně, Drahotuše</t>
  </si>
  <si>
    <t>Údržba veřejné zeleně</t>
  </si>
  <si>
    <t>Údržba zaplevelených ploch</t>
  </si>
  <si>
    <t>Celkem veřejná zeleň</t>
  </si>
  <si>
    <t>Svoz tříděného odpadu</t>
  </si>
  <si>
    <t>Neinvestiční transfer Sdružení odpady</t>
  </si>
  <si>
    <t>doplnění zdrav. materiálu</t>
  </si>
  <si>
    <t>Drahtoušské novinky</t>
  </si>
  <si>
    <t>Vybavení místnosti OV</t>
  </si>
  <si>
    <t>Kulturní a společenské akce</t>
  </si>
  <si>
    <t>0100000003300</t>
  </si>
  <si>
    <t xml:space="preserve">OV Drahotuše - neinvestiční příspěvek – Sokol </t>
  </si>
  <si>
    <t>OV Drahotuše - neinvestiční příspěvek – KRPŠ</t>
  </si>
  <si>
    <t>OV Drahotuše - neinvestiční příspěvek – SDH</t>
  </si>
  <si>
    <t>OV Drahotuše - neinvestiční příspěvek – Aeroklub</t>
  </si>
  <si>
    <t>Výměra pozemků</t>
  </si>
  <si>
    <t>Údržba a výsadba zeleně</t>
  </si>
  <si>
    <t>Rezerva OV</t>
  </si>
  <si>
    <t>Opravy chodníků</t>
  </si>
  <si>
    <t>Tunel - elektrická energie</t>
  </si>
  <si>
    <t>Místní památky</t>
  </si>
  <si>
    <t xml:space="preserve">Údržba hřiště </t>
  </si>
  <si>
    <t>0400000003300</t>
  </si>
  <si>
    <t xml:space="preserve">OV Slavíč - neinvestiční příspěvek – Sokol </t>
  </si>
  <si>
    <t>OV Slavíč - neinvestiční příspěvek – SDH</t>
  </si>
  <si>
    <t>Opravy komunikace</t>
  </si>
  <si>
    <t>0700000003300</t>
  </si>
  <si>
    <t xml:space="preserve">Investiční příspěvek Ekoltes -  vybudování osvětlení </t>
  </si>
  <si>
    <t xml:space="preserve">OV Velká  - neinvestiční příspěvek – SDH </t>
  </si>
  <si>
    <t xml:space="preserve">OV Velká  - neinvestiční příspěvek – Sokol </t>
  </si>
  <si>
    <t>Opravy a údržba místnosti OV</t>
  </si>
  <si>
    <t xml:space="preserve">Odměny pro členy komisí a výborů – nezastupitele   </t>
  </si>
  <si>
    <t>Odměny členů zastupitelstva obcí a krajů celkem</t>
  </si>
  <si>
    <t>Ostatní nákupy - ošatné</t>
  </si>
  <si>
    <t>Ostatní nákupy - ošatné ceremoniářky</t>
  </si>
  <si>
    <t>Poštovní služby - Radary - výzva</t>
  </si>
  <si>
    <t>Poštovní služby - Radary, správní řízení, vymáhací řízení</t>
  </si>
  <si>
    <t>Nákup ostatních služeb - stravenky</t>
  </si>
  <si>
    <t>Převody sociálnímu fondu obcí a krajů</t>
  </si>
  <si>
    <t>Nájemné bankovní schránky</t>
  </si>
  <si>
    <t>Studená voda  - kašna - pítka</t>
  </si>
  <si>
    <t>Rozbory vod studny</t>
  </si>
  <si>
    <t>Dovoz pitné vody</t>
  </si>
  <si>
    <t>Opravy a udržování - kašna, studny, hradítko</t>
  </si>
  <si>
    <t>Kanalizace Středolesí</t>
  </si>
  <si>
    <t>Kanalizace a ČOV Valšovice</t>
  </si>
  <si>
    <t>Celkem kanalizace Valšovice Středolesí a provozně související</t>
  </si>
  <si>
    <t>Kanalizace Velká, Pod Hůrkou - náklady dle smlouvy</t>
  </si>
  <si>
    <t>Fond obnovy kanalizace - Velká 2016-2018</t>
  </si>
  <si>
    <t>Celkem kanalizace Velká, Pod Hůrkou</t>
  </si>
  <si>
    <t>Rozbory vod</t>
  </si>
  <si>
    <t>Vodní díla - dohoda o pracovní činnosti</t>
  </si>
  <si>
    <t xml:space="preserve">Opravy a udržování rybníky Ekoltes </t>
  </si>
  <si>
    <t>Biologické rybníky Středolesí a rybníky Hranice</t>
  </si>
  <si>
    <t>Odběry vzorků - kontrola kotlů na tuhá paliva</t>
  </si>
  <si>
    <t>Ochrana ovzduší</t>
  </si>
  <si>
    <t>Opravy varovného a hlásného systému</t>
  </si>
  <si>
    <t>Protipovodňový systém</t>
  </si>
  <si>
    <t>Památné stromy - cedule</t>
  </si>
  <si>
    <t>Zpráva o stavu životního prostředí</t>
  </si>
  <si>
    <t>CESTOVNÍ RUCH A ZAHRANIČNÍ SPOLUPRÁCE</t>
  </si>
  <si>
    <t>Základní umělecká škola</t>
  </si>
  <si>
    <t>ŠKOLSTVÍ</t>
  </si>
  <si>
    <t>KULTURA</t>
  </si>
  <si>
    <t>PREZENTACE MĚSTA</t>
  </si>
  <si>
    <t>SPORT</t>
  </si>
  <si>
    <t>SOCIÁLNÍ ZÁLEŽITOSTI</t>
  </si>
  <si>
    <t>Přijmy z pronájmu ost. nemovit. a jejich částí   /501/</t>
  </si>
  <si>
    <t>Ostatní příjmy z vlastní činnosti  /501/</t>
  </si>
  <si>
    <t>Příjmy z pronájmu byty Jižní /502/</t>
  </si>
  <si>
    <t>Bytové hospodářství celkem</t>
  </si>
  <si>
    <t>Přijmy z pronájmu ost. nemovit. a jejich částí  /501/</t>
  </si>
  <si>
    <t xml:space="preserve">Příjmy z pronájmu </t>
  </si>
  <si>
    <t>Nebytové prostory celkem</t>
  </si>
  <si>
    <t>NAKLÁDÁNÍ S NEMOVITOSTMI</t>
  </si>
  <si>
    <t>KOMUNIKACE</t>
  </si>
  <si>
    <t>DOPRAVA</t>
  </si>
  <si>
    <t>Tržnice - místní poplatek</t>
  </si>
  <si>
    <t>KOMUNÁLNÍ SLUŽBY A ÚZEMNÍ ROZVOJ</t>
  </si>
  <si>
    <t>Komunální odpad</t>
  </si>
  <si>
    <t>Zpětný odběr elektrozařízení</t>
  </si>
  <si>
    <t>ODPADY</t>
  </si>
  <si>
    <t>KRIZOVÉ ŘÍZENÍ A POŽÁRNÍ OCHRANA</t>
  </si>
  <si>
    <t> 40</t>
  </si>
  <si>
    <t>5311 </t>
  </si>
  <si>
    <t>Městská policie pokuty</t>
  </si>
  <si>
    <t>MĚSTSKÁ POLICIE</t>
  </si>
  <si>
    <t>OSADNÍ VÝBORY</t>
  </si>
  <si>
    <t>Pokuty doprava</t>
  </si>
  <si>
    <t>Pokuty radar</t>
  </si>
  <si>
    <t>Celkem doprava pokuty</t>
  </si>
  <si>
    <t>Přestupky</t>
  </si>
  <si>
    <t>Chod úřadu</t>
  </si>
  <si>
    <t>Sociální fond - splátky půjček</t>
  </si>
  <si>
    <t>Sociální fond - příděl</t>
  </si>
  <si>
    <t>Příjmy za zkoušky odbor.způsob.od žad.o řidič.opr.</t>
  </si>
  <si>
    <t xml:space="preserve">Správní poplatky </t>
  </si>
  <si>
    <t>Příspěvek na výkon státní správy</t>
  </si>
  <si>
    <t>Ostatní příjmy- transfery v sociální oblasti</t>
  </si>
  <si>
    <t>CHOD ÚŘADU A ORGÁNŮ MĚSTA</t>
  </si>
  <si>
    <t>Služby peněžních ústavů - úroky z účtů</t>
  </si>
  <si>
    <t>FINANČNÍ OPERACE</t>
  </si>
  <si>
    <t>Pes - místní poplatek</t>
  </si>
  <si>
    <t>Lesní hospodářství . Nájem lesů Ekoltes</t>
  </si>
  <si>
    <t>Pronájem kanalizace Velká, Pod Hůrkou</t>
  </si>
  <si>
    <t>Stočné Valšovice a Středolesí</t>
  </si>
  <si>
    <t>Kanalizace, odpadní vody</t>
  </si>
  <si>
    <t>ŽIVOTNÍ PROSTŘEDÍ</t>
  </si>
  <si>
    <t>Daň z příjmů fyzických osob ze záv.čin. a fun.pož.</t>
  </si>
  <si>
    <t>Daň z příjmů fyzických osob ze SVČ</t>
  </si>
  <si>
    <t>Daň z příjmů fyzických osob z kapit. výnosů</t>
  </si>
  <si>
    <t>Daň z příjmů právnických osob</t>
  </si>
  <si>
    <t>Daň z nemovitých věcí</t>
  </si>
  <si>
    <t>Daně celkem</t>
  </si>
  <si>
    <t>Poplatek za lázeňský nebo rekreační pobyt</t>
  </si>
  <si>
    <t>Poplatek za užívání veřejného prostranství</t>
  </si>
  <si>
    <t>Poplatek z ubytovací kapacity</t>
  </si>
  <si>
    <t>Místní poplatky celkem</t>
  </si>
  <si>
    <t>138x</t>
  </si>
  <si>
    <t>Odvod loterií a podobných her kromě výh. hrac. př.</t>
  </si>
  <si>
    <t>Úhrady dobývacích prostorů</t>
  </si>
  <si>
    <t xml:space="preserve">Dary od obcí na krizové řízení </t>
  </si>
  <si>
    <t>OSTATNÍ PŘÍJMY - FINANČNÍ ODBOR</t>
  </si>
  <si>
    <t xml:space="preserve">Parkoviště – parkovací systém v centru města </t>
  </si>
  <si>
    <t>Opravy a udržování kanalizací</t>
  </si>
  <si>
    <t xml:space="preserve">Zalévaní nových výsadeb </t>
  </si>
  <si>
    <t>Nákup 50 ks zalévacích vaků ke stromům</t>
  </si>
  <si>
    <t>Evidence hrobových míst</t>
  </si>
  <si>
    <t>Kotlíková dotace - finanční příspěvek ve výši 7% ze strany města</t>
  </si>
  <si>
    <t xml:space="preserve">Služby - inzerce, služby při akcích Bečva a Moravská brána </t>
  </si>
  <si>
    <t>Cestovné - účast na veletrhu cestovního ruchu Regiontour Brno</t>
  </si>
  <si>
    <t>Služby - destinanční management Hranicko - HRA. z.s.</t>
  </si>
  <si>
    <t xml:space="preserve">Služby - ubytování pro hosty, doprava a služby při akcích </t>
  </si>
  <si>
    <t>Občerstvení - stravování hostů z partnerských měst</t>
  </si>
  <si>
    <t>Materiál - při akcích s partnerskými městy</t>
  </si>
  <si>
    <t xml:space="preserve"> Dary - vánoční strom do Voorburgu  a další dary</t>
  </si>
  <si>
    <t xml:space="preserve">Dotace - granty zahraniční spolupráce, partnerských měst </t>
  </si>
  <si>
    <t>Opravy a udržování MŠ</t>
  </si>
  <si>
    <t>Opravy a udržování ZŠ</t>
  </si>
  <si>
    <t>Dotace - Granty vzdělávání</t>
  </si>
  <si>
    <t>Opravy a udržování budovy DDM</t>
  </si>
  <si>
    <t xml:space="preserve">Materiál - náplně do tiskárny, baterie atd. </t>
  </si>
  <si>
    <t>Služby telekomunikací - internet pro kronikáře</t>
  </si>
  <si>
    <t>Služby - tisk a vazba kronik</t>
  </si>
  <si>
    <t>Opravy a udržování, případná PD zapsaných památek.</t>
  </si>
  <si>
    <t>Opravy a údržvoání, případná PD nezapsaných památek</t>
  </si>
  <si>
    <t>Občerstvení -  vernisáže výstav, jednání a akce OŠKT</t>
  </si>
  <si>
    <t>Upomínkové předměty - kalendář  2019</t>
  </si>
  <si>
    <t>Materiál - pamětní listy občánkům, seniorům , maturantům</t>
  </si>
  <si>
    <t>Služby - honoráře, ozvučení při vítání obč.,maturity, zlaté svatby,atd.</t>
  </si>
  <si>
    <t>Občerstvení -  akce občanských záležitostí, cena města</t>
  </si>
  <si>
    <t>Dary - dárkové balíčky pro jubilanty, zlaté svatby, oceněné školáky</t>
  </si>
  <si>
    <t xml:space="preserve">OOV - DPP grafické zpracovní zápisů do zlaté knihy </t>
  </si>
  <si>
    <t>OOV - tlumočení a organiz.zajištění akcí</t>
  </si>
  <si>
    <t>OOV - DPČ kronikář města</t>
  </si>
  <si>
    <t xml:space="preserve">Dotace - granty kultury </t>
  </si>
  <si>
    <t xml:space="preserve">Dotace - příspěvky na celoroční činnost v kultuře </t>
  </si>
  <si>
    <t>OOV - DPP zajiš.vernisáží výstav a akcí OŠKT</t>
  </si>
  <si>
    <t>Materiál - akce OŠKT</t>
  </si>
  <si>
    <t>OOV - DPP při akci Sportovec roku</t>
  </si>
  <si>
    <t xml:space="preserve">Předplatné - prezentace sportovců v tisku </t>
  </si>
  <si>
    <t>Služby - příprava dvorany, technika, ozvučení, honoráře</t>
  </si>
  <si>
    <t xml:space="preserve">Občerstvení - rautový stůl pro sportovce a hosty </t>
  </si>
  <si>
    <t>Upomínkové předměty - všem nominovaným sportovcům</t>
  </si>
  <si>
    <t xml:space="preserve">Finanční ceny nejlepším sportovcům </t>
  </si>
  <si>
    <t xml:space="preserve">Dotace - příspěvky na celoroční činnost mládeže </t>
  </si>
  <si>
    <t xml:space="preserve">Dotace - příspěvky na celoroční činnost dospělých </t>
  </si>
  <si>
    <t>Dotace - granty oprav a investic kulturní a sportovní zařízení</t>
  </si>
  <si>
    <t>Dotace - granty zdravotně sociální</t>
  </si>
  <si>
    <t>Dotace - příspěvky na celoroční činnost zdravotně sociální</t>
  </si>
  <si>
    <t xml:space="preserve">Dotace Elim </t>
  </si>
  <si>
    <t>Ostatní osobní výdaje- DPČ vedení klubu a lektorů</t>
  </si>
  <si>
    <t>Materiál</t>
  </si>
  <si>
    <t>Služby - doprava na akce klubu seniorů</t>
  </si>
  <si>
    <t>Drobný hmotný dlouhodobý majetek E32</t>
  </si>
  <si>
    <t>DHDM - zástěna na podium včetně pultu</t>
  </si>
  <si>
    <t>Služby telekomunikací a radiokomunikací - internet, mobil</t>
  </si>
  <si>
    <t>Služby - provoz plynové přípojky</t>
  </si>
  <si>
    <t>Rezerva na příspěvek v případě nižší dotace s MPSV</t>
  </si>
  <si>
    <t>Rezerva na příspěvek  na avizované 10% navýšení platů</t>
  </si>
  <si>
    <t>Smlouva s obcí Teplice n. B.</t>
  </si>
  <si>
    <t xml:space="preserve">OOV - DPČ správce veřejněpřístupných hřišť </t>
  </si>
  <si>
    <t xml:space="preserve">Služby při údržbě veřejněpřístupných hřišť </t>
  </si>
  <si>
    <t xml:space="preserve">Opravy a údržování veřejněpřístupných hřišť </t>
  </si>
  <si>
    <t>Dotace - granty oprav a obnovy v oblasti památkové péče</t>
  </si>
  <si>
    <t>refundace mzdy hasičů při zásazích v prac. době</t>
  </si>
  <si>
    <t>dohoda o prac. činnosti</t>
  </si>
  <si>
    <t xml:space="preserve"> </t>
  </si>
  <si>
    <t>Navýšení platů o 7%</t>
  </si>
  <si>
    <t>Dotace Elim - nové služby</t>
  </si>
  <si>
    <t>Celkem SP 2019</t>
  </si>
  <si>
    <t>Celkem ZP 2019</t>
  </si>
  <si>
    <t>Dotace lesní hospodář</t>
  </si>
  <si>
    <t xml:space="preserve">Nárůst TP </t>
  </si>
  <si>
    <t>Soc. zařízení TIC Teplice</t>
  </si>
  <si>
    <t>Nájemné TIC Teplice</t>
  </si>
  <si>
    <t>návrh 2019</t>
  </si>
  <si>
    <t>3000000000xxxx</t>
  </si>
  <si>
    <t xml:space="preserve">návrh 2019 </t>
  </si>
  <si>
    <t>Podíl města na dotaci z programu regenerace</t>
  </si>
  <si>
    <t xml:space="preserve">Pravidelná údržba židovského hřbitova a tunelu </t>
  </si>
  <si>
    <t xml:space="preserve">Příspěvek na provoz na aviz. navýšení mezd v kultuře 10 % </t>
  </si>
  <si>
    <t>Výroba a odbavení hranického televizního zpravodajství</t>
  </si>
  <si>
    <t>Grafika, tisk plakátů, ozvučení, honoráře, grafika kalendáře</t>
  </si>
  <si>
    <t xml:space="preserve">Placená inzerce nebo sdělení tiskového mluvčího </t>
  </si>
  <si>
    <t xml:space="preserve">Monitoring tisku </t>
  </si>
  <si>
    <t>Rezerva  OV</t>
  </si>
  <si>
    <t xml:space="preserve">Vybavení místností OV  </t>
  </si>
  <si>
    <t xml:space="preserve">Oprava hřbitova </t>
  </si>
  <si>
    <t xml:space="preserve">Údržba zeleně </t>
  </si>
  <si>
    <t xml:space="preserve">Příspěvky SDH </t>
  </si>
  <si>
    <t>Vybavení OV, židle, satelit, lednička</t>
  </si>
  <si>
    <t>Spotřební materiál, úklidové a hygienické potřeby</t>
  </si>
  <si>
    <t>Opravy budovy OV, zejména úprava okolí budovy</t>
  </si>
  <si>
    <t>Nákup sportovních potřeb</t>
  </si>
  <si>
    <t xml:space="preserve"> 0218036000000</t>
  </si>
  <si>
    <t>Lhotka - úprava návsi </t>
  </si>
  <si>
    <t>Vybavení místnosti OV - drobný majetek</t>
  </si>
  <si>
    <t>Vybavení místnosti OV - opravy a údržba</t>
  </si>
  <si>
    <t>Vybavení místnosti OV - materiál</t>
  </si>
  <si>
    <t>Kulturní a společenské akce - pohoštění</t>
  </si>
  <si>
    <t>Kulturní a společenské akce - materiál</t>
  </si>
  <si>
    <t>Kulturní a společenské akce - věcné dary</t>
  </si>
  <si>
    <t>Přístřešek na hřišti</t>
  </si>
  <si>
    <t>Živnostenský úad</t>
  </si>
  <si>
    <t>text</t>
  </si>
  <si>
    <t xml:space="preserve">Občerstvení - prac. Skupina CR, Cyklostezka Bečva, Moravská brána </t>
  </si>
  <si>
    <t>Opravy a údržování veřejněpřístupných hřišť realiz. EkolteS</t>
  </si>
  <si>
    <t>Havarijní stavy staveb</t>
  </si>
  <si>
    <t>Obměna mobiliáře</t>
  </si>
  <si>
    <t>Povinné pojištění na soc. zabezpečení</t>
  </si>
  <si>
    <t>Povinné pojištění na soc. zabezpečení - tarifní navýšení</t>
  </si>
  <si>
    <t>Povinné poj.na veřejné zdravotní pojištění - tarifní navýšení</t>
  </si>
  <si>
    <t>PROVOZNÍ VÝDAJE CELKEM</t>
  </si>
  <si>
    <t>Mobilní rozhlas</t>
  </si>
  <si>
    <t>Rekonstrukce náměstí</t>
  </si>
  <si>
    <t>Chodník K nádraží</t>
  </si>
  <si>
    <t>Oprava pódia</t>
  </si>
  <si>
    <t>Pískoviště na kluzišti</t>
  </si>
  <si>
    <t xml:space="preserve"> 0115026000000</t>
  </si>
  <si>
    <t>PROVOZNÍ PŘÍJMY CELKEM</t>
  </si>
  <si>
    <t xml:space="preserve">Dotace - granty tělovýchovy </t>
  </si>
  <si>
    <t>Dotace - granty a příspěvky tělovýchova</t>
  </si>
  <si>
    <t>Dotace na kulturní a sportovní zařízení</t>
  </si>
  <si>
    <t>Dotace mimo grant. řízení v tělovýchově</t>
  </si>
  <si>
    <t>OSTATNÍ PŘÍJMY</t>
  </si>
  <si>
    <t>Bytové hopsodářství - prodej</t>
  </si>
  <si>
    <t>Domov seniorů - dotace ÚZ  13305</t>
  </si>
  <si>
    <t>43xx</t>
  </si>
  <si>
    <t xml:space="preserve">Dotace mimo grant. řízení </t>
  </si>
  <si>
    <t>Městská policie</t>
  </si>
  <si>
    <t>Výdaje na dopravní územní obslužnost - bezplatná MHD</t>
  </si>
  <si>
    <t>Ochrana památek a péče o kulturní dědictví</t>
  </si>
  <si>
    <t>Ochrana životního prostředí</t>
  </si>
  <si>
    <t>Činnost místní správy - Odbor správy majetku</t>
  </si>
  <si>
    <t>Předpoklad po navýšení dle naříz. vlády (měsíčně 220.405 Kč)</t>
  </si>
  <si>
    <t xml:space="preserve">Sběr a svoz ostatních odpadů </t>
  </si>
  <si>
    <t xml:space="preserve">Převody vlastním fondům v rozpočtech </t>
  </si>
  <si>
    <t>Protierozní, protilavinová a protipož. ochrana</t>
  </si>
  <si>
    <t>Odvádění a čištění odpadních vod</t>
  </si>
  <si>
    <t>Dotace ZŠ Šromotovo, Drahotuše, Struhl.</t>
  </si>
  <si>
    <t>Ostatní záležitosti soc.věcí a politiky zaměstn.</t>
  </si>
  <si>
    <t>Zpracování dat  - radary</t>
  </si>
  <si>
    <t>Zpracování dat  - stavební úřad</t>
  </si>
  <si>
    <t>Zpracování dat</t>
  </si>
  <si>
    <t xml:space="preserve">Zpracování dat </t>
  </si>
  <si>
    <t>Max. možná roční odměna pro všechny zastupitele – 2 platy</t>
  </si>
  <si>
    <t xml:space="preserve">Stravování při akci pro děti a občerstvení při jednáních SPOD </t>
  </si>
  <si>
    <t>Sankční platby v zemědělství</t>
  </si>
  <si>
    <t>Mezinárodní spolupráce včetně grantu zahr.spolupr.</t>
  </si>
  <si>
    <t>Divadelní činnost - dotace divadlo Stará střelnice</t>
  </si>
  <si>
    <t>Ostatní záležitosti kultury - kronika</t>
  </si>
  <si>
    <t>Obnova památek nezapsaných</t>
  </si>
  <si>
    <t>Obnova památekamátek zaps.včetně grantů</t>
  </si>
  <si>
    <t>Ostatn sdělovací prostředky včetně dotace mobil.apl.</t>
  </si>
  <si>
    <t>Granty a příspěvky tělovýchova</t>
  </si>
  <si>
    <t>Kulturní akce pořádáné městem</t>
  </si>
  <si>
    <t>Občanské záležitosti - jubilanti, vítání obč.,cena města</t>
  </si>
  <si>
    <t>Provoz sportovních zařízení - veřejných hřišť</t>
  </si>
  <si>
    <t>Dotace mimo grantové řízení cestovní ruch</t>
  </si>
  <si>
    <t>Příspěvky mimo grantové řízení kultura</t>
  </si>
  <si>
    <t>Dotace mimo grant. řízení  tělovýchova</t>
  </si>
  <si>
    <t>Kultutní a společenské akce</t>
  </si>
  <si>
    <t>Příspěvek na pomůcky pro prvňáčky</t>
  </si>
  <si>
    <t>Chod úřadu - osobní výdaje</t>
  </si>
  <si>
    <t xml:space="preserve">Nákup ostatních služeb </t>
  </si>
  <si>
    <t>Nákup  služeb</t>
  </si>
  <si>
    <t>VÝDAJE</t>
  </si>
  <si>
    <t>PŘÍJMY</t>
  </si>
  <si>
    <t>Granty - mezinárodní spolupráce</t>
  </si>
  <si>
    <t>Cestovní ruch a zahraniční spolupráce</t>
  </si>
  <si>
    <t>Školství</t>
  </si>
  <si>
    <t>Kulturní památky místní</t>
  </si>
  <si>
    <t>Příspěvky  a granty kultura</t>
  </si>
  <si>
    <t>Kultura</t>
  </si>
  <si>
    <t>Televizní vysílání</t>
  </si>
  <si>
    <t>Prezentace města</t>
  </si>
  <si>
    <t>Sportovní zařízení</t>
  </si>
  <si>
    <t>Granty na kulturní a sportovní zařízení</t>
  </si>
  <si>
    <t>Bazén</t>
  </si>
  <si>
    <t>Sport</t>
  </si>
  <si>
    <t>Pomoc zdravotně postiženým a chron. nemocným</t>
  </si>
  <si>
    <t>Sociální práce</t>
  </si>
  <si>
    <t>Charita</t>
  </si>
  <si>
    <t xml:space="preserve">Ostatní záležitosti soc.věcí </t>
  </si>
  <si>
    <t xml:space="preserve">OSPOD, sociální práce </t>
  </si>
  <si>
    <t>Sociální záležitosti</t>
  </si>
  <si>
    <t>Nakládání s nemovitostmi</t>
  </si>
  <si>
    <t>Komunikace</t>
  </si>
  <si>
    <t>Doprava</t>
  </si>
  <si>
    <t>Tržnice, ochrana spotřebitelů</t>
  </si>
  <si>
    <t>Příprava dotací, poradenské služby</t>
  </si>
  <si>
    <t>Komunální služby a územní rozvoj</t>
  </si>
  <si>
    <t>Odpady</t>
  </si>
  <si>
    <t>Krizové řízení a požární ochrana</t>
  </si>
  <si>
    <t>Osadní výbory</t>
  </si>
  <si>
    <t>Chod úřadu Odbor správy majetku</t>
  </si>
  <si>
    <t>Chod úřadu Odbor vnitřních věcí</t>
  </si>
  <si>
    <t>Celkové příjmy z chodu úřadu</t>
  </si>
  <si>
    <t>Chod úřadu a orgánů města</t>
  </si>
  <si>
    <t>Finanční operace</t>
  </si>
  <si>
    <t>Protipovodňové opatření</t>
  </si>
  <si>
    <t>Životní prostředí</t>
  </si>
  <si>
    <t>Ostatní příjmy - finanční odbor</t>
  </si>
  <si>
    <t>Součet výdajů a příjmů dle středisek</t>
  </si>
  <si>
    <t>Rezerva pro odměny komisí a výborů</t>
  </si>
  <si>
    <t>Nová pracovnice sociální práce</t>
  </si>
  <si>
    <t>Celkem platy 2018</t>
  </si>
  <si>
    <t>Celkem platy 2019</t>
  </si>
  <si>
    <t>Rezerva na dotace mimo grantové řízení</t>
  </si>
  <si>
    <t>název akce</t>
  </si>
  <si>
    <t xml:space="preserve">dotace </t>
  </si>
  <si>
    <t>podíl města</t>
  </si>
  <si>
    <t>Modernizace ZŠ Šromotovo</t>
  </si>
  <si>
    <t>Kanalizace a ČOV Lhotka</t>
  </si>
  <si>
    <t xml:space="preserve">Modernizace ZŠ Struhlovsko </t>
  </si>
  <si>
    <t>RPS Struhlovsko 2. etapa 1. část</t>
  </si>
  <si>
    <t>Revitalizace dvorku u jižního vstupu zámku</t>
  </si>
  <si>
    <t>Socha TGM na Školním náměstí</t>
  </si>
  <si>
    <t>Žst. Teplice n.Beč.  - budova + pozemek</t>
  </si>
  <si>
    <t xml:space="preserve">Příprava území Pod Hůrkou </t>
  </si>
  <si>
    <t>Strategické dokumenty - Program rozvoje města</t>
  </si>
  <si>
    <t>Kompostéry BRKO</t>
  </si>
  <si>
    <t>Přechod a chodník Teplice n. Beč.</t>
  </si>
  <si>
    <t>Dotace mobilnímu hospici Strom života</t>
  </si>
  <si>
    <t>Hospice</t>
  </si>
  <si>
    <t>Dotace mimo grantové řízení</t>
  </si>
  <si>
    <t>Činnost místní správy - osobní výdaje</t>
  </si>
  <si>
    <t>Sběr a svoz ostatních odpadů</t>
  </si>
  <si>
    <t>Ostatní záležitosti v dopravě - pokuty</t>
  </si>
  <si>
    <t>Bezpečnost a veřejný pořádek - přestupky</t>
  </si>
  <si>
    <t>Lesy v nájmu</t>
  </si>
  <si>
    <t>Poplatky za psa, rybářské a lovecké lístky</t>
  </si>
  <si>
    <t>Chodníky Valšovice</t>
  </si>
  <si>
    <t>Hřbitov další etapa</t>
  </si>
  <si>
    <t>Kanalizace Velká 20 vpustí - zápach</t>
  </si>
  <si>
    <t>Dokumentace parkovací dům Bila</t>
  </si>
  <si>
    <t>Parkování nemocnice</t>
  </si>
  <si>
    <t>Sídliště Kpt. Jaroše dokumentace</t>
  </si>
  <si>
    <t>Proluka Synygoga</t>
  </si>
  <si>
    <t>Dotace hasiči</t>
  </si>
  <si>
    <t>Oprava tělocvičny ZŠ Šromotovo</t>
  </si>
  <si>
    <t>Havlíčkova povrchy - 1 etapa</t>
  </si>
  <si>
    <t>Projekt nádraží Teplice</t>
  </si>
  <si>
    <t>Studie Pod Bílým k. komunikace</t>
  </si>
  <si>
    <t>Nákup nové sady radarů Hranice</t>
  </si>
  <si>
    <t>Chodník Hřbitovní - projekt</t>
  </si>
  <si>
    <t>Parkovací místa Nová - projekt</t>
  </si>
  <si>
    <t>Povrchy projekt Komenského</t>
  </si>
  <si>
    <t>Vrchlického byty</t>
  </si>
  <si>
    <t>Projekt sídl. Pod Nemocnicí</t>
  </si>
  <si>
    <t xml:space="preserve">Zimní stadion </t>
  </si>
  <si>
    <t>Nadstavba Purgešova</t>
  </si>
  <si>
    <t>Dokumentace sál Zámecká OSM</t>
  </si>
  <si>
    <t>Kruhová křižovatka Slavíč OSM</t>
  </si>
  <si>
    <t>Cyklostezka II etapa Slavíč OSM</t>
  </si>
  <si>
    <t xml:space="preserve">Pomoc zdravotně postiženým </t>
  </si>
  <si>
    <t xml:space="preserve">Mezinárodní spolupráce </t>
  </si>
  <si>
    <t xml:space="preserve">Projektová příprava na aktuál. dotační tituly </t>
  </si>
  <si>
    <t xml:space="preserve">Odvádění a čištění odpadních vod </t>
  </si>
  <si>
    <t>Využívání a zneškodňování nebezp.odpadů</t>
  </si>
  <si>
    <t>ROZPOČTOVÉ VÝDAJE (v tis. Kč)</t>
  </si>
  <si>
    <t>Materiál - tisk nových a dotisky letáků a brožur</t>
  </si>
  <si>
    <t>ROZPOČTOVÉ PŘÍJMY dle odd.§ s historií (v tis. Kč)</t>
  </si>
  <si>
    <t xml:space="preserve">2. STŘEDNĚDOBÝ VÝHLED ROZPOČTU na období 2020 - 2021 </t>
  </si>
  <si>
    <t xml:space="preserve">1. PŘÍJMY A VÝDAJE DLE STŘEDISEK </t>
  </si>
  <si>
    <t>4.1.  PŘÍJMY dle položek (v Kč)</t>
  </si>
  <si>
    <t>4.2.  VÝDAJE dle položek (v Kč)</t>
  </si>
  <si>
    <t>Kanalizace Komenského ulice</t>
  </si>
  <si>
    <t>Parčík nezi zámkem a zámeckým hotelem</t>
  </si>
  <si>
    <t>Synagoga - stavebě techn. posouzení stavu vč. statiky</t>
  </si>
  <si>
    <t>Proluka u Synagogy</t>
  </si>
  <si>
    <t>Revitalizace jižního vstupu zámku</t>
  </si>
  <si>
    <t>Komín pod čapím hnízdem</t>
  </si>
  <si>
    <t>Vestibul staré radnice PD</t>
  </si>
  <si>
    <t>Dotace Sokol Hranice - sokolovna</t>
  </si>
  <si>
    <t xml:space="preserve">Sídliště CVH drobné úpravy </t>
  </si>
  <si>
    <t xml:space="preserve">Vzduchotechnika Domova seniorů </t>
  </si>
  <si>
    <t>INV</t>
  </si>
  <si>
    <t>OST</t>
  </si>
  <si>
    <t>PD</t>
  </si>
  <si>
    <t>Financování (zbývá na investice a krytí závazků)</t>
  </si>
  <si>
    <t>Ekocentrum Hranice (1. část z 25 mil Kč)</t>
  </si>
  <si>
    <t>č.</t>
  </si>
  <si>
    <t>Opěrná zídka Ludina</t>
  </si>
  <si>
    <t>Revitalizace letního kina</t>
  </si>
  <si>
    <t xml:space="preserve">Protipovodňová opatření </t>
  </si>
  <si>
    <r>
      <t xml:space="preserve">3.  INVESTICE A JEDNORÁZOVÉ AKCE   </t>
    </r>
    <r>
      <rPr>
        <sz val="12"/>
        <rFont val="Arial"/>
        <family val="2"/>
        <charset val="238"/>
      </rPr>
      <t>(v Kč)</t>
    </r>
  </si>
  <si>
    <r>
      <t xml:space="preserve">3.2. Žádosti o dotace </t>
    </r>
    <r>
      <rPr>
        <sz val="9"/>
        <color theme="1"/>
        <rFont val="Arial"/>
        <family val="2"/>
        <charset val="238"/>
      </rPr>
      <t>(v Kč)</t>
    </r>
  </si>
  <si>
    <t>3.3. Ostatní návrhy (v Kč)</t>
  </si>
  <si>
    <t>3.4. Návrhy pro 1. změnu rozpočtu - únor 2019 (v Kč)</t>
  </si>
  <si>
    <t>3.1. Přísliby financování schválené usn.ZM v roce 2018</t>
  </si>
  <si>
    <t>Rezerva na investice</t>
  </si>
  <si>
    <t>Posouzení křižovatek - Slávie, U Orla, Přísady, U akad.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</si>
</sst>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;[Red]#,##0.00\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.9499999999999993"/>
      <name val="Arial"/>
      <family val="2"/>
    </font>
    <font>
      <b/>
      <sz val="8.9499999999999993"/>
      <name val="Arial"/>
      <family val="2"/>
    </font>
    <font>
      <b/>
      <u/>
      <sz val="12.5"/>
      <color rgb="FF000080"/>
      <name val="Arial"/>
      <family val="2"/>
    </font>
    <font>
      <sz val="7.05"/>
      <name val="Times New Roman"/>
      <family val="1"/>
    </font>
    <font>
      <sz val="6.25"/>
      <color rgb="FFFF0000"/>
      <name val="Courier New"/>
      <family val="3"/>
    </font>
    <font>
      <b/>
      <sz val="8.9499999999999993"/>
      <name val="Arial"/>
      <family val="2"/>
      <charset val="238"/>
    </font>
    <font>
      <b/>
      <sz val="11"/>
      <color theme="1"/>
      <name val="Calibri"/>
      <family val="2"/>
      <scheme val="minor"/>
    </font>
    <font>
      <u/>
      <sz val="12.5"/>
      <color rgb="FF00008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b/>
      <u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scheme val="minor"/>
    </font>
    <font>
      <b/>
      <u/>
      <sz val="12.5"/>
      <color rgb="FF000080"/>
      <name val="Arial"/>
      <family val="2"/>
      <charset val="238"/>
    </font>
    <font>
      <b/>
      <u/>
      <sz val="9"/>
      <color rgb="FF00008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6">
    <xf numFmtId="0" fontId="0" fillId="0" borderId="0" xfId="0"/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6" fillId="0" borderId="3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3" fontId="14" fillId="0" borderId="6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right" vertical="center"/>
    </xf>
    <xf numFmtId="3" fontId="14" fillId="2" borderId="2" xfId="0" applyNumberFormat="1" applyFont="1" applyFill="1" applyBorder="1" applyAlignment="1">
      <alignment horizontal="right" vertical="center"/>
    </xf>
    <xf numFmtId="3" fontId="14" fillId="2" borderId="6" xfId="0" applyNumberFormat="1" applyFont="1" applyFill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3" fontId="16" fillId="0" borderId="7" xfId="0" applyNumberFormat="1" applyFont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vertical="center" wrapText="1"/>
    </xf>
    <xf numFmtId="3" fontId="16" fillId="0" borderId="6" xfId="0" applyNumberFormat="1" applyFont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3" fontId="16" fillId="4" borderId="2" xfId="0" applyNumberFormat="1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right" vertical="center" wrapText="1"/>
    </xf>
    <xf numFmtId="3" fontId="14" fillId="4" borderId="6" xfId="0" applyNumberFormat="1" applyFont="1" applyFill="1" applyBorder="1" applyAlignment="1">
      <alignment horizontal="right" vertical="center" wrapText="1"/>
    </xf>
    <xf numFmtId="3" fontId="16" fillId="4" borderId="2" xfId="0" applyNumberFormat="1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vertical="center" wrapText="1"/>
    </xf>
    <xf numFmtId="3" fontId="16" fillId="0" borderId="3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vertical="center" wrapText="1"/>
    </xf>
    <xf numFmtId="3" fontId="15" fillId="4" borderId="2" xfId="0" applyNumberFormat="1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 wrapText="1"/>
    </xf>
    <xf numFmtId="3" fontId="14" fillId="4" borderId="3" xfId="0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right" vertical="center"/>
    </xf>
    <xf numFmtId="3" fontId="14" fillId="2" borderId="7" xfId="0" applyNumberFormat="1" applyFont="1" applyFill="1" applyBorder="1" applyAlignment="1">
      <alignment horizontal="right" vertical="center"/>
    </xf>
    <xf numFmtId="3" fontId="16" fillId="2" borderId="7" xfId="0" applyNumberFormat="1" applyFont="1" applyFill="1" applyBorder="1" applyAlignment="1">
      <alignment vertical="center" wrapText="1"/>
    </xf>
    <xf numFmtId="3" fontId="16" fillId="2" borderId="6" xfId="0" applyNumberFormat="1" applyFont="1" applyFill="1" applyBorder="1" applyAlignment="1">
      <alignment vertical="center" wrapText="1"/>
    </xf>
    <xf numFmtId="3" fontId="16" fillId="2" borderId="2" xfId="0" applyNumberFormat="1" applyFont="1" applyFill="1" applyBorder="1" applyAlignment="1">
      <alignment vertical="center" wrapText="1"/>
    </xf>
    <xf numFmtId="3" fontId="16" fillId="2" borderId="6" xfId="0" applyNumberFormat="1" applyFont="1" applyFill="1" applyBorder="1" applyAlignment="1">
      <alignment horizontal="right" vertical="center" wrapText="1"/>
    </xf>
    <xf numFmtId="3" fontId="14" fillId="2" borderId="6" xfId="0" applyNumberFormat="1" applyFont="1" applyFill="1" applyBorder="1" applyAlignment="1">
      <alignment horizontal="right" vertical="center" wrapText="1"/>
    </xf>
    <xf numFmtId="3" fontId="16" fillId="2" borderId="2" xfId="0" applyNumberFormat="1" applyFont="1" applyFill="1" applyBorder="1" applyAlignment="1">
      <alignment horizontal="right" vertical="center" wrapText="1"/>
    </xf>
    <xf numFmtId="3" fontId="15" fillId="2" borderId="6" xfId="0" applyNumberFormat="1" applyFont="1" applyFill="1" applyBorder="1" applyAlignment="1">
      <alignment horizontal="right" vertical="center" wrapText="1"/>
    </xf>
    <xf numFmtId="3" fontId="16" fillId="2" borderId="3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vertical="center" wrapText="1"/>
    </xf>
    <xf numFmtId="3" fontId="15" fillId="2" borderId="2" xfId="0" applyNumberFormat="1" applyFont="1" applyFill="1" applyBorder="1" applyAlignment="1">
      <alignment vertical="center" wrapText="1"/>
    </xf>
    <xf numFmtId="3" fontId="14" fillId="2" borderId="3" xfId="0" applyNumberFormat="1" applyFont="1" applyFill="1" applyBorder="1" applyAlignment="1">
      <alignment vertical="center" wrapText="1"/>
    </xf>
    <xf numFmtId="3" fontId="11" fillId="0" borderId="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14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3" fontId="16" fillId="4" borderId="3" xfId="0" applyNumberFormat="1" applyFont="1" applyFill="1" applyBorder="1" applyAlignment="1">
      <alignment vertical="center" wrapText="1"/>
    </xf>
    <xf numFmtId="3" fontId="16" fillId="4" borderId="7" xfId="0" applyNumberFormat="1" applyFont="1" applyFill="1" applyBorder="1" applyAlignment="1">
      <alignment horizontal="right" vertical="center" wrapText="1"/>
    </xf>
    <xf numFmtId="3" fontId="16" fillId="2" borderId="7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3" fontId="14" fillId="2" borderId="6" xfId="0" applyNumberFormat="1" applyFont="1" applyFill="1" applyBorder="1" applyAlignment="1">
      <alignment vertical="center" wrapText="1"/>
    </xf>
    <xf numFmtId="3" fontId="14" fillId="2" borderId="2" xfId="0" applyNumberFormat="1" applyFont="1" applyFill="1" applyBorder="1" applyAlignment="1">
      <alignment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3" fontId="15" fillId="2" borderId="3" xfId="0" applyNumberFormat="1" applyFont="1" applyFill="1" applyBorder="1" applyAlignment="1">
      <alignment horizontal="right" vertical="center" wrapText="1"/>
    </xf>
    <xf numFmtId="3" fontId="14" fillId="2" borderId="3" xfId="0" applyNumberFormat="1" applyFont="1" applyFill="1" applyBorder="1" applyAlignment="1">
      <alignment horizontal="right" vertical="center" wrapText="1"/>
    </xf>
    <xf numFmtId="3" fontId="15" fillId="2" borderId="3" xfId="0" applyNumberFormat="1" applyFont="1" applyFill="1" applyBorder="1" applyAlignment="1">
      <alignment vertical="center" wrapText="1"/>
    </xf>
    <xf numFmtId="3" fontId="15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wrapText="1"/>
    </xf>
    <xf numFmtId="3" fontId="16" fillId="2" borderId="0" xfId="0" applyNumberFormat="1" applyFont="1" applyFill="1" applyAlignment="1">
      <alignment wrapText="1"/>
    </xf>
    <xf numFmtId="0" fontId="14" fillId="0" borderId="0" xfId="0" applyFont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3" fontId="14" fillId="0" borderId="0" xfId="0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center" vertical="center"/>
    </xf>
    <xf numFmtId="3" fontId="11" fillId="3" borderId="16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20" fillId="3" borderId="15" xfId="0" applyFont="1" applyFill="1" applyBorder="1" applyAlignment="1">
      <alignment horizontal="left" vertical="center"/>
    </xf>
    <xf numFmtId="1" fontId="14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20" fillId="3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" fontId="14" fillId="0" borderId="6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/>
    </xf>
    <xf numFmtId="1" fontId="11" fillId="0" borderId="3" xfId="0" applyNumberFormat="1" applyFont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 applyProtection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0" borderId="0" xfId="0" applyNumberFormat="1" applyFont="1" applyAlignment="1" applyProtection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 applyProtection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 applyProtection="1">
      <alignment horizontal="righ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 applyProtection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 applyProtection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Alignment="1" applyProtection="1">
      <alignment horizontal="right" vertical="center"/>
    </xf>
    <xf numFmtId="3" fontId="0" fillId="2" borderId="0" xfId="0" applyNumberFormat="1" applyFill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 applyProtection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2" fillId="0" borderId="6" xfId="0" applyNumberFormat="1" applyFont="1" applyBorder="1" applyAlignment="1" applyProtection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 applyProtection="1">
      <alignment horizontal="right" vertical="center"/>
    </xf>
    <xf numFmtId="0" fontId="3" fillId="3" borderId="1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 applyProtection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3" fontId="3" fillId="2" borderId="7" xfId="0" applyNumberFormat="1" applyFont="1" applyFill="1" applyBorder="1" applyAlignment="1" applyProtection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 vertical="center"/>
    </xf>
    <xf numFmtId="0" fontId="21" fillId="3" borderId="15" xfId="0" applyFont="1" applyFill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14" xfId="0" applyFont="1" applyFill="1" applyBorder="1" applyAlignment="1">
      <alignment vertical="center"/>
    </xf>
    <xf numFmtId="3" fontId="21" fillId="3" borderId="1" xfId="0" applyNumberFormat="1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 vertical="center"/>
    </xf>
    <xf numFmtId="3" fontId="11" fillId="3" borderId="5" xfId="0" applyNumberFormat="1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 applyProtection="1">
      <alignment horizontal="right" vertical="center"/>
    </xf>
    <xf numFmtId="3" fontId="7" fillId="3" borderId="5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 wrapText="1"/>
    </xf>
    <xf numFmtId="3" fontId="22" fillId="2" borderId="1" xfId="0" applyNumberFormat="1" applyFont="1" applyFill="1" applyBorder="1" applyAlignment="1">
      <alignment horizontal="center" vertical="center"/>
    </xf>
    <xf numFmtId="3" fontId="22" fillId="2" borderId="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3" fontId="11" fillId="3" borderId="5" xfId="0" applyNumberFormat="1" applyFont="1" applyFill="1" applyBorder="1" applyAlignment="1">
      <alignment horizontal="right" vertical="center"/>
    </xf>
    <xf numFmtId="3" fontId="11" fillId="3" borderId="5" xfId="0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16" fillId="2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right" vertical="center"/>
    </xf>
    <xf numFmtId="3" fontId="25" fillId="2" borderId="0" xfId="0" applyNumberFormat="1" applyFont="1" applyFill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3" fontId="14" fillId="0" borderId="7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3" fontId="26" fillId="2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16" fillId="0" borderId="6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vertical="center" wrapText="1"/>
    </xf>
    <xf numFmtId="3" fontId="16" fillId="0" borderId="6" xfId="0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right" vertical="center" wrapText="1"/>
    </xf>
    <xf numFmtId="3" fontId="16" fillId="2" borderId="3" xfId="0" applyNumberFormat="1" applyFont="1" applyFill="1" applyBorder="1" applyAlignment="1">
      <alignment horizontal="right" vertical="center" wrapText="1"/>
    </xf>
    <xf numFmtId="0" fontId="21" fillId="3" borderId="15" xfId="0" applyFont="1" applyFill="1" applyBorder="1" applyAlignment="1">
      <alignment vertical="center" wrapText="1"/>
    </xf>
    <xf numFmtId="3" fontId="21" fillId="3" borderId="16" xfId="0" applyNumberFormat="1" applyFont="1" applyFill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vertical="center" wrapText="1"/>
    </xf>
    <xf numFmtId="3" fontId="15" fillId="4" borderId="2" xfId="0" applyNumberFormat="1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horizontal="center" vertical="center" wrapText="1"/>
    </xf>
    <xf numFmtId="3" fontId="15" fillId="4" borderId="3" xfId="0" applyNumberFormat="1" applyFont="1" applyFill="1" applyBorder="1" applyAlignment="1">
      <alignment horizontal="right" vertical="center" wrapText="1"/>
    </xf>
    <xf numFmtId="3" fontId="14" fillId="4" borderId="3" xfId="0" applyNumberFormat="1" applyFont="1" applyFill="1" applyBorder="1" applyAlignment="1">
      <alignment horizontal="right" vertical="center" wrapText="1"/>
    </xf>
    <xf numFmtId="0" fontId="21" fillId="3" borderId="14" xfId="0" applyFont="1" applyFill="1" applyBorder="1" applyAlignment="1">
      <alignment vertical="center" wrapText="1"/>
    </xf>
    <xf numFmtId="0" fontId="21" fillId="3" borderId="16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3" fontId="21" fillId="3" borderId="14" xfId="0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3" fontId="15" fillId="0" borderId="2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 wrapText="1"/>
    </xf>
    <xf numFmtId="3" fontId="0" fillId="0" borderId="0" xfId="0" applyNumberFormat="1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0" fontId="15" fillId="3" borderId="16" xfId="0" applyFont="1" applyFill="1" applyBorder="1" applyAlignment="1">
      <alignment vertical="center" wrapText="1"/>
    </xf>
    <xf numFmtId="3" fontId="11" fillId="3" borderId="16" xfId="0" applyNumberFormat="1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3" fontId="16" fillId="0" borderId="0" xfId="0" applyNumberFormat="1" applyFont="1" applyAlignment="1">
      <alignment wrapText="1"/>
    </xf>
    <xf numFmtId="0" fontId="0" fillId="0" borderId="0" xfId="0" applyAlignment="1"/>
    <xf numFmtId="0" fontId="16" fillId="0" borderId="0" xfId="0" applyFont="1" applyAlignment="1"/>
    <xf numFmtId="0" fontId="19" fillId="0" borderId="0" xfId="0" applyFont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center"/>
    </xf>
    <xf numFmtId="0" fontId="17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3" fontId="11" fillId="0" borderId="6" xfId="0" applyNumberFormat="1" applyFont="1" applyBorder="1"/>
    <xf numFmtId="3" fontId="14" fillId="0" borderId="2" xfId="0" applyNumberFormat="1" applyFont="1" applyBorder="1"/>
    <xf numFmtId="3" fontId="14" fillId="0" borderId="3" xfId="0" applyNumberFormat="1" applyFont="1" applyBorder="1"/>
    <xf numFmtId="0" fontId="11" fillId="3" borderId="14" xfId="0" applyFont="1" applyFill="1" applyBorder="1" applyAlignment="1">
      <alignment horizontal="left" vertical="center"/>
    </xf>
    <xf numFmtId="3" fontId="11" fillId="3" borderId="18" xfId="0" applyNumberFormat="1" applyFont="1" applyFill="1" applyBorder="1" applyAlignment="1">
      <alignment horizontal="right" vertical="center"/>
    </xf>
    <xf numFmtId="3" fontId="14" fillId="0" borderId="6" xfId="0" applyNumberFormat="1" applyFont="1" applyBorder="1"/>
    <xf numFmtId="3" fontId="14" fillId="0" borderId="0" xfId="0" applyNumberFormat="1" applyFont="1"/>
    <xf numFmtId="0" fontId="11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3" fontId="11" fillId="5" borderId="1" xfId="0" applyNumberFormat="1" applyFont="1" applyFill="1" applyBorder="1" applyAlignment="1">
      <alignment horizontal="right" vertical="center"/>
    </xf>
    <xf numFmtId="3" fontId="11" fillId="5" borderId="18" xfId="0" applyNumberFormat="1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3" fontId="14" fillId="0" borderId="6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3" fontId="14" fillId="0" borderId="3" xfId="0" applyNumberFormat="1" applyFont="1" applyFill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3" fontId="14" fillId="0" borderId="2" xfId="0" applyNumberFormat="1" applyFont="1" applyBorder="1" applyAlignment="1">
      <alignment horizontal="right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3" fontId="14" fillId="0" borderId="2" xfId="0" applyNumberFormat="1" applyFont="1" applyFill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3" fontId="14" fillId="0" borderId="3" xfId="0" applyNumberFormat="1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3" fontId="14" fillId="0" borderId="7" xfId="0" applyNumberFormat="1" applyFont="1" applyBorder="1"/>
    <xf numFmtId="0" fontId="11" fillId="3" borderId="8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4" fillId="2" borderId="0" xfId="0" applyFont="1" applyFill="1"/>
    <xf numFmtId="0" fontId="14" fillId="2" borderId="6" xfId="0" applyFont="1" applyFill="1" applyBorder="1" applyAlignment="1">
      <alignment horizontal="left" vertical="center"/>
    </xf>
    <xf numFmtId="3" fontId="14" fillId="2" borderId="6" xfId="0" applyNumberFormat="1" applyFont="1" applyFill="1" applyBorder="1"/>
    <xf numFmtId="0" fontId="14" fillId="0" borderId="2" xfId="0" applyFont="1" applyBorder="1"/>
    <xf numFmtId="3" fontId="11" fillId="0" borderId="2" xfId="0" applyNumberFormat="1" applyFont="1" applyBorder="1"/>
    <xf numFmtId="0" fontId="14" fillId="0" borderId="6" xfId="0" applyFont="1" applyBorder="1" applyAlignment="1">
      <alignment vertical="center" wrapText="1"/>
    </xf>
    <xf numFmtId="0" fontId="11" fillId="5" borderId="15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left"/>
    </xf>
    <xf numFmtId="3" fontId="14" fillId="0" borderId="7" xfId="0" applyNumberFormat="1" applyFont="1" applyFill="1" applyBorder="1" applyAlignment="1">
      <alignment horizontal="right"/>
    </xf>
    <xf numFmtId="0" fontId="14" fillId="0" borderId="0" xfId="0" applyFont="1" applyBorder="1"/>
    <xf numFmtId="3" fontId="15" fillId="0" borderId="0" xfId="0" applyNumberFormat="1" applyFont="1" applyAlignment="1">
      <alignment horizontal="right" vertical="center"/>
    </xf>
    <xf numFmtId="0" fontId="29" fillId="2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vertical="center" wrapText="1"/>
    </xf>
    <xf numFmtId="3" fontId="15" fillId="3" borderId="5" xfId="0" applyNumberFormat="1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 wrapText="1"/>
    </xf>
    <xf numFmtId="3" fontId="21" fillId="3" borderId="18" xfId="0" applyNumberFormat="1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center" vertical="center" wrapText="1"/>
    </xf>
    <xf numFmtId="3" fontId="14" fillId="0" borderId="7" xfId="0" applyNumberFormat="1" applyFont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/>
    </xf>
    <xf numFmtId="1" fontId="14" fillId="0" borderId="7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64" fontId="14" fillId="0" borderId="6" xfId="0" applyNumberFormat="1" applyFont="1" applyFill="1" applyBorder="1" applyAlignment="1">
      <alignment horizontal="left" vertical="center"/>
    </xf>
    <xf numFmtId="164" fontId="14" fillId="0" borderId="2" xfId="0" applyNumberFormat="1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1" fontId="14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3" fontId="14" fillId="2" borderId="2" xfId="0" applyNumberFormat="1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2" fillId="0" borderId="2" xfId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/>
    </xf>
    <xf numFmtId="0" fontId="22" fillId="3" borderId="14" xfId="0" applyFont="1" applyFill="1" applyBorder="1" applyAlignment="1">
      <alignment horizontal="left" vertical="center"/>
    </xf>
    <xf numFmtId="3" fontId="22" fillId="0" borderId="2" xfId="0" applyNumberFormat="1" applyFont="1" applyFill="1" applyBorder="1" applyAlignment="1">
      <alignment horizontal="center" vertical="center"/>
    </xf>
    <xf numFmtId="1" fontId="28" fillId="0" borderId="2" xfId="0" applyNumberFormat="1" applyFont="1" applyFill="1" applyBorder="1" applyAlignment="1">
      <alignment horizontal="center" vertical="center"/>
    </xf>
    <xf numFmtId="1" fontId="28" fillId="0" borderId="6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1" fontId="28" fillId="0" borderId="2" xfId="0" applyNumberFormat="1" applyFont="1" applyBorder="1" applyAlignment="1">
      <alignment horizontal="center" vertical="center"/>
    </xf>
    <xf numFmtId="1" fontId="28" fillId="0" borderId="3" xfId="0" applyNumberFormat="1" applyFont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" fontId="28" fillId="0" borderId="6" xfId="0" applyNumberFormat="1" applyFont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1" fontId="22" fillId="0" borderId="3" xfId="0" applyNumberFormat="1" applyFont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3" fontId="15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4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3" fontId="15" fillId="3" borderId="1" xfId="0" applyNumberFormat="1" applyFont="1" applyFill="1" applyBorder="1" applyAlignment="1">
      <alignment horizontal="right" vertical="center"/>
    </xf>
    <xf numFmtId="3" fontId="15" fillId="3" borderId="5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vertical="center"/>
    </xf>
    <xf numFmtId="3" fontId="34" fillId="0" borderId="2" xfId="0" applyNumberFormat="1" applyFont="1" applyBorder="1" applyAlignment="1">
      <alignment vertical="center"/>
    </xf>
    <xf numFmtId="0" fontId="34" fillId="0" borderId="2" xfId="0" applyFont="1" applyBorder="1" applyAlignment="1">
      <alignment vertical="center" wrapText="1"/>
    </xf>
    <xf numFmtId="0" fontId="34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vertical="center"/>
    </xf>
    <xf numFmtId="3" fontId="34" fillId="0" borderId="3" xfId="0" applyNumberFormat="1" applyFont="1" applyBorder="1" applyAlignment="1">
      <alignment vertical="center"/>
    </xf>
    <xf numFmtId="0" fontId="34" fillId="3" borderId="4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vertical="center"/>
    </xf>
    <xf numFmtId="3" fontId="35" fillId="3" borderId="1" xfId="0" applyNumberFormat="1" applyFont="1" applyFill="1" applyBorder="1" applyAlignment="1">
      <alignment vertical="center"/>
    </xf>
    <xf numFmtId="3" fontId="35" fillId="3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view="pageLayout" zoomScaleNormal="100" workbookViewId="0">
      <selection activeCell="C29" sqref="C29"/>
    </sheetView>
  </sheetViews>
  <sheetFormatPr defaultRowHeight="12.95" customHeight="1" x14ac:dyDescent="0.2"/>
  <cols>
    <col min="1" max="1" width="5.140625" style="357" customWidth="1"/>
    <col min="2" max="2" width="5.7109375" style="356" customWidth="1"/>
    <col min="3" max="3" width="50.7109375" style="357" customWidth="1"/>
    <col min="4" max="5" width="11.7109375" style="357" customWidth="1"/>
    <col min="6" max="254" width="9.140625" style="357"/>
    <col min="255" max="255" width="5.140625" style="357" customWidth="1"/>
    <col min="256" max="256" width="5.7109375" style="357" customWidth="1"/>
    <col min="257" max="257" width="47.140625" style="357" customWidth="1"/>
    <col min="258" max="261" width="12.7109375" style="357" customWidth="1"/>
    <col min="262" max="510" width="9.140625" style="357"/>
    <col min="511" max="511" width="5.140625" style="357" customWidth="1"/>
    <col min="512" max="512" width="5.7109375" style="357" customWidth="1"/>
    <col min="513" max="513" width="47.140625" style="357" customWidth="1"/>
    <col min="514" max="517" width="12.7109375" style="357" customWidth="1"/>
    <col min="518" max="766" width="9.140625" style="357"/>
    <col min="767" max="767" width="5.140625" style="357" customWidth="1"/>
    <col min="768" max="768" width="5.7109375" style="357" customWidth="1"/>
    <col min="769" max="769" width="47.140625" style="357" customWidth="1"/>
    <col min="770" max="773" width="12.7109375" style="357" customWidth="1"/>
    <col min="774" max="1022" width="9.140625" style="357"/>
    <col min="1023" max="1023" width="5.140625" style="357" customWidth="1"/>
    <col min="1024" max="1024" width="5.7109375" style="357" customWidth="1"/>
    <col min="1025" max="1025" width="47.140625" style="357" customWidth="1"/>
    <col min="1026" max="1029" width="12.7109375" style="357" customWidth="1"/>
    <col min="1030" max="1278" width="9.140625" style="357"/>
    <col min="1279" max="1279" width="5.140625" style="357" customWidth="1"/>
    <col min="1280" max="1280" width="5.7109375" style="357" customWidth="1"/>
    <col min="1281" max="1281" width="47.140625" style="357" customWidth="1"/>
    <col min="1282" max="1285" width="12.7109375" style="357" customWidth="1"/>
    <col min="1286" max="1534" width="9.140625" style="357"/>
    <col min="1535" max="1535" width="5.140625" style="357" customWidth="1"/>
    <col min="1536" max="1536" width="5.7109375" style="357" customWidth="1"/>
    <col min="1537" max="1537" width="47.140625" style="357" customWidth="1"/>
    <col min="1538" max="1541" width="12.7109375" style="357" customWidth="1"/>
    <col min="1542" max="1790" width="9.140625" style="357"/>
    <col min="1791" max="1791" width="5.140625" style="357" customWidth="1"/>
    <col min="1792" max="1792" width="5.7109375" style="357" customWidth="1"/>
    <col min="1793" max="1793" width="47.140625" style="357" customWidth="1"/>
    <col min="1794" max="1797" width="12.7109375" style="357" customWidth="1"/>
    <col min="1798" max="2046" width="9.140625" style="357"/>
    <col min="2047" max="2047" width="5.140625" style="357" customWidth="1"/>
    <col min="2048" max="2048" width="5.7109375" style="357" customWidth="1"/>
    <col min="2049" max="2049" width="47.140625" style="357" customWidth="1"/>
    <col min="2050" max="2053" width="12.7109375" style="357" customWidth="1"/>
    <col min="2054" max="2302" width="9.140625" style="357"/>
    <col min="2303" max="2303" width="5.140625" style="357" customWidth="1"/>
    <col min="2304" max="2304" width="5.7109375" style="357" customWidth="1"/>
    <col min="2305" max="2305" width="47.140625" style="357" customWidth="1"/>
    <col min="2306" max="2309" width="12.7109375" style="357" customWidth="1"/>
    <col min="2310" max="2558" width="9.140625" style="357"/>
    <col min="2559" max="2559" width="5.140625" style="357" customWidth="1"/>
    <col min="2560" max="2560" width="5.7109375" style="357" customWidth="1"/>
    <col min="2561" max="2561" width="47.140625" style="357" customWidth="1"/>
    <col min="2562" max="2565" width="12.7109375" style="357" customWidth="1"/>
    <col min="2566" max="2814" width="9.140625" style="357"/>
    <col min="2815" max="2815" width="5.140625" style="357" customWidth="1"/>
    <col min="2816" max="2816" width="5.7109375" style="357" customWidth="1"/>
    <col min="2817" max="2817" width="47.140625" style="357" customWidth="1"/>
    <col min="2818" max="2821" width="12.7109375" style="357" customWidth="1"/>
    <col min="2822" max="3070" width="9.140625" style="357"/>
    <col min="3071" max="3071" width="5.140625" style="357" customWidth="1"/>
    <col min="3072" max="3072" width="5.7109375" style="357" customWidth="1"/>
    <col min="3073" max="3073" width="47.140625" style="357" customWidth="1"/>
    <col min="3074" max="3077" width="12.7109375" style="357" customWidth="1"/>
    <col min="3078" max="3326" width="9.140625" style="357"/>
    <col min="3327" max="3327" width="5.140625" style="357" customWidth="1"/>
    <col min="3328" max="3328" width="5.7109375" style="357" customWidth="1"/>
    <col min="3329" max="3329" width="47.140625" style="357" customWidth="1"/>
    <col min="3330" max="3333" width="12.7109375" style="357" customWidth="1"/>
    <col min="3334" max="3582" width="9.140625" style="357"/>
    <col min="3583" max="3583" width="5.140625" style="357" customWidth="1"/>
    <col min="3584" max="3584" width="5.7109375" style="357" customWidth="1"/>
    <col min="3585" max="3585" width="47.140625" style="357" customWidth="1"/>
    <col min="3586" max="3589" width="12.7109375" style="357" customWidth="1"/>
    <col min="3590" max="3838" width="9.140625" style="357"/>
    <col min="3839" max="3839" width="5.140625" style="357" customWidth="1"/>
    <col min="3840" max="3840" width="5.7109375" style="357" customWidth="1"/>
    <col min="3841" max="3841" width="47.140625" style="357" customWidth="1"/>
    <col min="3842" max="3845" width="12.7109375" style="357" customWidth="1"/>
    <col min="3846" max="4094" width="9.140625" style="357"/>
    <col min="4095" max="4095" width="5.140625" style="357" customWidth="1"/>
    <col min="4096" max="4096" width="5.7109375" style="357" customWidth="1"/>
    <col min="4097" max="4097" width="47.140625" style="357" customWidth="1"/>
    <col min="4098" max="4101" width="12.7109375" style="357" customWidth="1"/>
    <col min="4102" max="4350" width="9.140625" style="357"/>
    <col min="4351" max="4351" width="5.140625" style="357" customWidth="1"/>
    <col min="4352" max="4352" width="5.7109375" style="357" customWidth="1"/>
    <col min="4353" max="4353" width="47.140625" style="357" customWidth="1"/>
    <col min="4354" max="4357" width="12.7109375" style="357" customWidth="1"/>
    <col min="4358" max="4606" width="9.140625" style="357"/>
    <col min="4607" max="4607" width="5.140625" style="357" customWidth="1"/>
    <col min="4608" max="4608" width="5.7109375" style="357" customWidth="1"/>
    <col min="4609" max="4609" width="47.140625" style="357" customWidth="1"/>
    <col min="4610" max="4613" width="12.7109375" style="357" customWidth="1"/>
    <col min="4614" max="4862" width="9.140625" style="357"/>
    <col min="4863" max="4863" width="5.140625" style="357" customWidth="1"/>
    <col min="4864" max="4864" width="5.7109375" style="357" customWidth="1"/>
    <col min="4865" max="4865" width="47.140625" style="357" customWidth="1"/>
    <col min="4866" max="4869" width="12.7109375" style="357" customWidth="1"/>
    <col min="4870" max="5118" width="9.140625" style="357"/>
    <col min="5119" max="5119" width="5.140625" style="357" customWidth="1"/>
    <col min="5120" max="5120" width="5.7109375" style="357" customWidth="1"/>
    <col min="5121" max="5121" width="47.140625" style="357" customWidth="1"/>
    <col min="5122" max="5125" width="12.7109375" style="357" customWidth="1"/>
    <col min="5126" max="5374" width="9.140625" style="357"/>
    <col min="5375" max="5375" width="5.140625" style="357" customWidth="1"/>
    <col min="5376" max="5376" width="5.7109375" style="357" customWidth="1"/>
    <col min="5377" max="5377" width="47.140625" style="357" customWidth="1"/>
    <col min="5378" max="5381" width="12.7109375" style="357" customWidth="1"/>
    <col min="5382" max="5630" width="9.140625" style="357"/>
    <col min="5631" max="5631" width="5.140625" style="357" customWidth="1"/>
    <col min="5632" max="5632" width="5.7109375" style="357" customWidth="1"/>
    <col min="5633" max="5633" width="47.140625" style="357" customWidth="1"/>
    <col min="5634" max="5637" width="12.7109375" style="357" customWidth="1"/>
    <col min="5638" max="5886" width="9.140625" style="357"/>
    <col min="5887" max="5887" width="5.140625" style="357" customWidth="1"/>
    <col min="5888" max="5888" width="5.7109375" style="357" customWidth="1"/>
    <col min="5889" max="5889" width="47.140625" style="357" customWidth="1"/>
    <col min="5890" max="5893" width="12.7109375" style="357" customWidth="1"/>
    <col min="5894" max="6142" width="9.140625" style="357"/>
    <col min="6143" max="6143" width="5.140625" style="357" customWidth="1"/>
    <col min="6144" max="6144" width="5.7109375" style="357" customWidth="1"/>
    <col min="6145" max="6145" width="47.140625" style="357" customWidth="1"/>
    <col min="6146" max="6149" width="12.7109375" style="357" customWidth="1"/>
    <col min="6150" max="6398" width="9.140625" style="357"/>
    <col min="6399" max="6399" width="5.140625" style="357" customWidth="1"/>
    <col min="6400" max="6400" width="5.7109375" style="357" customWidth="1"/>
    <col min="6401" max="6401" width="47.140625" style="357" customWidth="1"/>
    <col min="6402" max="6405" width="12.7109375" style="357" customWidth="1"/>
    <col min="6406" max="6654" width="9.140625" style="357"/>
    <col min="6655" max="6655" width="5.140625" style="357" customWidth="1"/>
    <col min="6656" max="6656" width="5.7109375" style="357" customWidth="1"/>
    <col min="6657" max="6657" width="47.140625" style="357" customWidth="1"/>
    <col min="6658" max="6661" width="12.7109375" style="357" customWidth="1"/>
    <col min="6662" max="6910" width="9.140625" style="357"/>
    <col min="6911" max="6911" width="5.140625" style="357" customWidth="1"/>
    <col min="6912" max="6912" width="5.7109375" style="357" customWidth="1"/>
    <col min="6913" max="6913" width="47.140625" style="357" customWidth="1"/>
    <col min="6914" max="6917" width="12.7109375" style="357" customWidth="1"/>
    <col min="6918" max="7166" width="9.140625" style="357"/>
    <col min="7167" max="7167" width="5.140625" style="357" customWidth="1"/>
    <col min="7168" max="7168" width="5.7109375" style="357" customWidth="1"/>
    <col min="7169" max="7169" width="47.140625" style="357" customWidth="1"/>
    <col min="7170" max="7173" width="12.7109375" style="357" customWidth="1"/>
    <col min="7174" max="7422" width="9.140625" style="357"/>
    <col min="7423" max="7423" width="5.140625" style="357" customWidth="1"/>
    <col min="7424" max="7424" width="5.7109375" style="357" customWidth="1"/>
    <col min="7425" max="7425" width="47.140625" style="357" customWidth="1"/>
    <col min="7426" max="7429" width="12.7109375" style="357" customWidth="1"/>
    <col min="7430" max="7678" width="9.140625" style="357"/>
    <col min="7679" max="7679" width="5.140625" style="357" customWidth="1"/>
    <col min="7680" max="7680" width="5.7109375" style="357" customWidth="1"/>
    <col min="7681" max="7681" width="47.140625" style="357" customWidth="1"/>
    <col min="7682" max="7685" width="12.7109375" style="357" customWidth="1"/>
    <col min="7686" max="7934" width="9.140625" style="357"/>
    <col min="7935" max="7935" width="5.140625" style="357" customWidth="1"/>
    <col min="7936" max="7936" width="5.7109375" style="357" customWidth="1"/>
    <col min="7937" max="7937" width="47.140625" style="357" customWidth="1"/>
    <col min="7938" max="7941" width="12.7109375" style="357" customWidth="1"/>
    <col min="7942" max="8190" width="9.140625" style="357"/>
    <col min="8191" max="8191" width="5.140625" style="357" customWidth="1"/>
    <col min="8192" max="8192" width="5.7109375" style="357" customWidth="1"/>
    <col min="8193" max="8193" width="47.140625" style="357" customWidth="1"/>
    <col min="8194" max="8197" width="12.7109375" style="357" customWidth="1"/>
    <col min="8198" max="8446" width="9.140625" style="357"/>
    <col min="8447" max="8447" width="5.140625" style="357" customWidth="1"/>
    <col min="8448" max="8448" width="5.7109375" style="357" customWidth="1"/>
    <col min="8449" max="8449" width="47.140625" style="357" customWidth="1"/>
    <col min="8450" max="8453" width="12.7109375" style="357" customWidth="1"/>
    <col min="8454" max="8702" width="9.140625" style="357"/>
    <col min="8703" max="8703" width="5.140625" style="357" customWidth="1"/>
    <col min="8704" max="8704" width="5.7109375" style="357" customWidth="1"/>
    <col min="8705" max="8705" width="47.140625" style="357" customWidth="1"/>
    <col min="8706" max="8709" width="12.7109375" style="357" customWidth="1"/>
    <col min="8710" max="8958" width="9.140625" style="357"/>
    <col min="8959" max="8959" width="5.140625" style="357" customWidth="1"/>
    <col min="8960" max="8960" width="5.7109375" style="357" customWidth="1"/>
    <col min="8961" max="8961" width="47.140625" style="357" customWidth="1"/>
    <col min="8962" max="8965" width="12.7109375" style="357" customWidth="1"/>
    <col min="8966" max="9214" width="9.140625" style="357"/>
    <col min="9215" max="9215" width="5.140625" style="357" customWidth="1"/>
    <col min="9216" max="9216" width="5.7109375" style="357" customWidth="1"/>
    <col min="9217" max="9217" width="47.140625" style="357" customWidth="1"/>
    <col min="9218" max="9221" width="12.7109375" style="357" customWidth="1"/>
    <col min="9222" max="9470" width="9.140625" style="357"/>
    <col min="9471" max="9471" width="5.140625" style="357" customWidth="1"/>
    <col min="9472" max="9472" width="5.7109375" style="357" customWidth="1"/>
    <col min="9473" max="9473" width="47.140625" style="357" customWidth="1"/>
    <col min="9474" max="9477" width="12.7109375" style="357" customWidth="1"/>
    <col min="9478" max="9726" width="9.140625" style="357"/>
    <col min="9727" max="9727" width="5.140625" style="357" customWidth="1"/>
    <col min="9728" max="9728" width="5.7109375" style="357" customWidth="1"/>
    <col min="9729" max="9729" width="47.140625" style="357" customWidth="1"/>
    <col min="9730" max="9733" width="12.7109375" style="357" customWidth="1"/>
    <col min="9734" max="9982" width="9.140625" style="357"/>
    <col min="9983" max="9983" width="5.140625" style="357" customWidth="1"/>
    <col min="9984" max="9984" width="5.7109375" style="357" customWidth="1"/>
    <col min="9985" max="9985" width="47.140625" style="357" customWidth="1"/>
    <col min="9986" max="9989" width="12.7109375" style="357" customWidth="1"/>
    <col min="9990" max="10238" width="9.140625" style="357"/>
    <col min="10239" max="10239" width="5.140625" style="357" customWidth="1"/>
    <col min="10240" max="10240" width="5.7109375" style="357" customWidth="1"/>
    <col min="10241" max="10241" width="47.140625" style="357" customWidth="1"/>
    <col min="10242" max="10245" width="12.7109375" style="357" customWidth="1"/>
    <col min="10246" max="10494" width="9.140625" style="357"/>
    <col min="10495" max="10495" width="5.140625" style="357" customWidth="1"/>
    <col min="10496" max="10496" width="5.7109375" style="357" customWidth="1"/>
    <col min="10497" max="10497" width="47.140625" style="357" customWidth="1"/>
    <col min="10498" max="10501" width="12.7109375" style="357" customWidth="1"/>
    <col min="10502" max="10750" width="9.140625" style="357"/>
    <col min="10751" max="10751" width="5.140625" style="357" customWidth="1"/>
    <col min="10752" max="10752" width="5.7109375" style="357" customWidth="1"/>
    <col min="10753" max="10753" width="47.140625" style="357" customWidth="1"/>
    <col min="10754" max="10757" width="12.7109375" style="357" customWidth="1"/>
    <col min="10758" max="11006" width="9.140625" style="357"/>
    <col min="11007" max="11007" width="5.140625" style="357" customWidth="1"/>
    <col min="11008" max="11008" width="5.7109375" style="357" customWidth="1"/>
    <col min="11009" max="11009" width="47.140625" style="357" customWidth="1"/>
    <col min="11010" max="11013" width="12.7109375" style="357" customWidth="1"/>
    <col min="11014" max="11262" width="9.140625" style="357"/>
    <col min="11263" max="11263" width="5.140625" style="357" customWidth="1"/>
    <col min="11264" max="11264" width="5.7109375" style="357" customWidth="1"/>
    <col min="11265" max="11265" width="47.140625" style="357" customWidth="1"/>
    <col min="11266" max="11269" width="12.7109375" style="357" customWidth="1"/>
    <col min="11270" max="11518" width="9.140625" style="357"/>
    <col min="11519" max="11519" width="5.140625" style="357" customWidth="1"/>
    <col min="11520" max="11520" width="5.7109375" style="357" customWidth="1"/>
    <col min="11521" max="11521" width="47.140625" style="357" customWidth="1"/>
    <col min="11522" max="11525" width="12.7109375" style="357" customWidth="1"/>
    <col min="11526" max="11774" width="9.140625" style="357"/>
    <col min="11775" max="11775" width="5.140625" style="357" customWidth="1"/>
    <col min="11776" max="11776" width="5.7109375" style="357" customWidth="1"/>
    <col min="11777" max="11777" width="47.140625" style="357" customWidth="1"/>
    <col min="11778" max="11781" width="12.7109375" style="357" customWidth="1"/>
    <col min="11782" max="12030" width="9.140625" style="357"/>
    <col min="12031" max="12031" width="5.140625" style="357" customWidth="1"/>
    <col min="12032" max="12032" width="5.7109375" style="357" customWidth="1"/>
    <col min="12033" max="12033" width="47.140625" style="357" customWidth="1"/>
    <col min="12034" max="12037" width="12.7109375" style="357" customWidth="1"/>
    <col min="12038" max="12286" width="9.140625" style="357"/>
    <col min="12287" max="12287" width="5.140625" style="357" customWidth="1"/>
    <col min="12288" max="12288" width="5.7109375" style="357" customWidth="1"/>
    <col min="12289" max="12289" width="47.140625" style="357" customWidth="1"/>
    <col min="12290" max="12293" width="12.7109375" style="357" customWidth="1"/>
    <col min="12294" max="12542" width="9.140625" style="357"/>
    <col min="12543" max="12543" width="5.140625" style="357" customWidth="1"/>
    <col min="12544" max="12544" width="5.7109375" style="357" customWidth="1"/>
    <col min="12545" max="12545" width="47.140625" style="357" customWidth="1"/>
    <col min="12546" max="12549" width="12.7109375" style="357" customWidth="1"/>
    <col min="12550" max="12798" width="9.140625" style="357"/>
    <col min="12799" max="12799" width="5.140625" style="357" customWidth="1"/>
    <col min="12800" max="12800" width="5.7109375" style="357" customWidth="1"/>
    <col min="12801" max="12801" width="47.140625" style="357" customWidth="1"/>
    <col min="12802" max="12805" width="12.7109375" style="357" customWidth="1"/>
    <col min="12806" max="13054" width="9.140625" style="357"/>
    <col min="13055" max="13055" width="5.140625" style="357" customWidth="1"/>
    <col min="13056" max="13056" width="5.7109375" style="357" customWidth="1"/>
    <col min="13057" max="13057" width="47.140625" style="357" customWidth="1"/>
    <col min="13058" max="13061" width="12.7109375" style="357" customWidth="1"/>
    <col min="13062" max="13310" width="9.140625" style="357"/>
    <col min="13311" max="13311" width="5.140625" style="357" customWidth="1"/>
    <col min="13312" max="13312" width="5.7109375" style="357" customWidth="1"/>
    <col min="13313" max="13313" width="47.140625" style="357" customWidth="1"/>
    <col min="13314" max="13317" width="12.7109375" style="357" customWidth="1"/>
    <col min="13318" max="13566" width="9.140625" style="357"/>
    <col min="13567" max="13567" width="5.140625" style="357" customWidth="1"/>
    <col min="13568" max="13568" width="5.7109375" style="357" customWidth="1"/>
    <col min="13569" max="13569" width="47.140625" style="357" customWidth="1"/>
    <col min="13570" max="13573" width="12.7109375" style="357" customWidth="1"/>
    <col min="13574" max="13822" width="9.140625" style="357"/>
    <col min="13823" max="13823" width="5.140625" style="357" customWidth="1"/>
    <col min="13824" max="13824" width="5.7109375" style="357" customWidth="1"/>
    <col min="13825" max="13825" width="47.140625" style="357" customWidth="1"/>
    <col min="13826" max="13829" width="12.7109375" style="357" customWidth="1"/>
    <col min="13830" max="14078" width="9.140625" style="357"/>
    <col min="14079" max="14079" width="5.140625" style="357" customWidth="1"/>
    <col min="14080" max="14080" width="5.7109375" style="357" customWidth="1"/>
    <col min="14081" max="14081" width="47.140625" style="357" customWidth="1"/>
    <col min="14082" max="14085" width="12.7109375" style="357" customWidth="1"/>
    <col min="14086" max="14334" width="9.140625" style="357"/>
    <col min="14335" max="14335" width="5.140625" style="357" customWidth="1"/>
    <col min="14336" max="14336" width="5.7109375" style="357" customWidth="1"/>
    <col min="14337" max="14337" width="47.140625" style="357" customWidth="1"/>
    <col min="14338" max="14341" width="12.7109375" style="357" customWidth="1"/>
    <col min="14342" max="14590" width="9.140625" style="357"/>
    <col min="14591" max="14591" width="5.140625" style="357" customWidth="1"/>
    <col min="14592" max="14592" width="5.7109375" style="357" customWidth="1"/>
    <col min="14593" max="14593" width="47.140625" style="357" customWidth="1"/>
    <col min="14594" max="14597" width="12.7109375" style="357" customWidth="1"/>
    <col min="14598" max="14846" width="9.140625" style="357"/>
    <col min="14847" max="14847" width="5.140625" style="357" customWidth="1"/>
    <col min="14848" max="14848" width="5.7109375" style="357" customWidth="1"/>
    <col min="14849" max="14849" width="47.140625" style="357" customWidth="1"/>
    <col min="14850" max="14853" width="12.7109375" style="357" customWidth="1"/>
    <col min="14854" max="15102" width="9.140625" style="357"/>
    <col min="15103" max="15103" width="5.140625" style="357" customWidth="1"/>
    <col min="15104" max="15104" width="5.7109375" style="357" customWidth="1"/>
    <col min="15105" max="15105" width="47.140625" style="357" customWidth="1"/>
    <col min="15106" max="15109" width="12.7109375" style="357" customWidth="1"/>
    <col min="15110" max="15358" width="9.140625" style="357"/>
    <col min="15359" max="15359" width="5.140625" style="357" customWidth="1"/>
    <col min="15360" max="15360" width="5.7109375" style="357" customWidth="1"/>
    <col min="15361" max="15361" width="47.140625" style="357" customWidth="1"/>
    <col min="15362" max="15365" width="12.7109375" style="357" customWidth="1"/>
    <col min="15366" max="15614" width="9.140625" style="357"/>
    <col min="15615" max="15615" width="5.140625" style="357" customWidth="1"/>
    <col min="15616" max="15616" width="5.7109375" style="357" customWidth="1"/>
    <col min="15617" max="15617" width="47.140625" style="357" customWidth="1"/>
    <col min="15618" max="15621" width="12.7109375" style="357" customWidth="1"/>
    <col min="15622" max="15870" width="9.140625" style="357"/>
    <col min="15871" max="15871" width="5.140625" style="357" customWidth="1"/>
    <col min="15872" max="15872" width="5.7109375" style="357" customWidth="1"/>
    <col min="15873" max="15873" width="47.140625" style="357" customWidth="1"/>
    <col min="15874" max="15877" width="12.7109375" style="357" customWidth="1"/>
    <col min="15878" max="16126" width="9.140625" style="357"/>
    <col min="16127" max="16127" width="5.140625" style="357" customWidth="1"/>
    <col min="16128" max="16128" width="5.7109375" style="357" customWidth="1"/>
    <col min="16129" max="16129" width="47.140625" style="357" customWidth="1"/>
    <col min="16130" max="16133" width="12.7109375" style="357" customWidth="1"/>
    <col min="16134" max="16384" width="9.140625" style="357"/>
  </cols>
  <sheetData>
    <row r="1" spans="1:5" ht="12.95" customHeight="1" x14ac:dyDescent="0.25">
      <c r="A1" s="355" t="s">
        <v>909</v>
      </c>
    </row>
    <row r="2" spans="1:5" ht="11.1" customHeight="1" x14ac:dyDescent="0.2">
      <c r="A2" s="505"/>
      <c r="B2" s="505"/>
      <c r="C2" s="505"/>
      <c r="D2" s="121" t="s">
        <v>811</v>
      </c>
      <c r="E2" s="431" t="s">
        <v>812</v>
      </c>
    </row>
    <row r="3" spans="1:5" ht="11.1" customHeight="1" x14ac:dyDescent="0.2">
      <c r="A3" s="16" t="s">
        <v>466</v>
      </c>
      <c r="B3" s="66" t="s">
        <v>467</v>
      </c>
      <c r="C3" s="16" t="s">
        <v>1</v>
      </c>
      <c r="D3" s="66" t="s">
        <v>720</v>
      </c>
      <c r="E3" s="66" t="s">
        <v>720</v>
      </c>
    </row>
    <row r="4" spans="1:5" ht="12.95" customHeight="1" x14ac:dyDescent="0.2">
      <c r="A4" s="138">
        <v>1</v>
      </c>
      <c r="B4" s="138">
        <v>2143</v>
      </c>
      <c r="C4" s="3" t="s">
        <v>32</v>
      </c>
      <c r="D4" s="17">
        <v>750000</v>
      </c>
      <c r="E4" s="358">
        <v>0</v>
      </c>
    </row>
    <row r="5" spans="1:5" ht="12.95" customHeight="1" x14ac:dyDescent="0.2">
      <c r="A5" s="117">
        <v>1</v>
      </c>
      <c r="B5" s="117">
        <v>6223</v>
      </c>
      <c r="C5" s="1" t="s">
        <v>901</v>
      </c>
      <c r="D5" s="18">
        <v>185000</v>
      </c>
      <c r="E5" s="359">
        <v>0</v>
      </c>
    </row>
    <row r="6" spans="1:5" ht="12.95" customHeight="1" thickBot="1" x14ac:dyDescent="0.25">
      <c r="A6" s="155">
        <v>1</v>
      </c>
      <c r="B6" s="155">
        <v>3392</v>
      </c>
      <c r="C6" s="2" t="s">
        <v>813</v>
      </c>
      <c r="D6" s="19">
        <v>350000</v>
      </c>
      <c r="E6" s="360">
        <v>0</v>
      </c>
    </row>
    <row r="7" spans="1:5" ht="12.95" customHeight="1" thickBot="1" x14ac:dyDescent="0.25">
      <c r="A7" s="144">
        <v>1</v>
      </c>
      <c r="B7" s="146"/>
      <c r="C7" s="361" t="s">
        <v>814</v>
      </c>
      <c r="D7" s="142">
        <f>SUM(D4:D6)</f>
        <v>1285000</v>
      </c>
      <c r="E7" s="362">
        <v>0</v>
      </c>
    </row>
    <row r="8" spans="1:5" ht="12.95" customHeight="1" x14ac:dyDescent="0.2">
      <c r="A8" s="138">
        <v>2</v>
      </c>
      <c r="B8" s="138">
        <v>3111</v>
      </c>
      <c r="C8" s="3" t="s">
        <v>4</v>
      </c>
      <c r="D8" s="17">
        <v>3015000</v>
      </c>
      <c r="E8" s="363">
        <v>14000</v>
      </c>
    </row>
    <row r="9" spans="1:5" ht="12.95" customHeight="1" x14ac:dyDescent="0.2">
      <c r="A9" s="117">
        <v>2</v>
      </c>
      <c r="B9" s="117">
        <v>3113</v>
      </c>
      <c r="C9" s="1" t="s">
        <v>5</v>
      </c>
      <c r="D9" s="18">
        <v>16678000</v>
      </c>
      <c r="E9" s="359">
        <v>14000</v>
      </c>
    </row>
    <row r="10" spans="1:5" ht="12.95" customHeight="1" x14ac:dyDescent="0.2">
      <c r="A10" s="117">
        <v>2</v>
      </c>
      <c r="B10" s="117">
        <v>3141</v>
      </c>
      <c r="C10" s="1" t="s">
        <v>180</v>
      </c>
      <c r="D10" s="18">
        <v>1300000</v>
      </c>
      <c r="E10" s="359">
        <v>0</v>
      </c>
    </row>
    <row r="11" spans="1:5" ht="12.95" customHeight="1" x14ac:dyDescent="0.2">
      <c r="A11" s="117">
        <v>2</v>
      </c>
      <c r="B11" s="117">
        <v>3231</v>
      </c>
      <c r="C11" s="1" t="s">
        <v>6</v>
      </c>
      <c r="D11" s="18">
        <v>150000</v>
      </c>
      <c r="E11" s="359">
        <v>169000</v>
      </c>
    </row>
    <row r="12" spans="1:5" ht="12.95" customHeight="1" x14ac:dyDescent="0.2">
      <c r="A12" s="155">
        <v>2</v>
      </c>
      <c r="B12" s="155">
        <v>3392</v>
      </c>
      <c r="C12" s="2" t="s">
        <v>182</v>
      </c>
      <c r="D12" s="19">
        <v>150000</v>
      </c>
      <c r="E12" s="360">
        <v>0</v>
      </c>
    </row>
    <row r="13" spans="1:5" ht="12.95" customHeight="1" thickBot="1" x14ac:dyDescent="0.25">
      <c r="A13" s="117">
        <v>2</v>
      </c>
      <c r="B13" s="117">
        <v>3421</v>
      </c>
      <c r="C13" s="1" t="s">
        <v>127</v>
      </c>
      <c r="D13" s="18">
        <v>1120000</v>
      </c>
      <c r="E13" s="359">
        <v>19000</v>
      </c>
    </row>
    <row r="14" spans="1:5" ht="12.95" customHeight="1" thickBot="1" x14ac:dyDescent="0.25">
      <c r="A14" s="144">
        <v>2</v>
      </c>
      <c r="B14" s="146"/>
      <c r="C14" s="361" t="s">
        <v>815</v>
      </c>
      <c r="D14" s="142">
        <f>SUM(D8:D13)</f>
        <v>22413000</v>
      </c>
      <c r="E14" s="362">
        <f>SUM(E8:E13)</f>
        <v>216000</v>
      </c>
    </row>
    <row r="15" spans="1:5" ht="12.95" customHeight="1" x14ac:dyDescent="0.2">
      <c r="A15" s="138">
        <v>3</v>
      </c>
      <c r="B15" s="138">
        <v>3311</v>
      </c>
      <c r="C15" s="3" t="s">
        <v>35</v>
      </c>
      <c r="D15" s="17">
        <v>250000</v>
      </c>
      <c r="E15" s="363">
        <v>0</v>
      </c>
    </row>
    <row r="16" spans="1:5" ht="12.95" customHeight="1" x14ac:dyDescent="0.2">
      <c r="A16" s="117">
        <v>3</v>
      </c>
      <c r="B16" s="117">
        <v>3319</v>
      </c>
      <c r="C16" s="1" t="s">
        <v>186</v>
      </c>
      <c r="D16" s="18">
        <v>70000</v>
      </c>
      <c r="E16" s="359">
        <v>0</v>
      </c>
    </row>
    <row r="17" spans="1:5" ht="12.95" customHeight="1" x14ac:dyDescent="0.2">
      <c r="A17" s="117">
        <v>3</v>
      </c>
      <c r="B17" s="117">
        <v>3322</v>
      </c>
      <c r="C17" s="1" t="s">
        <v>36</v>
      </c>
      <c r="D17" s="18">
        <v>717000</v>
      </c>
      <c r="E17" s="359">
        <v>0</v>
      </c>
    </row>
    <row r="18" spans="1:5" ht="12.95" customHeight="1" x14ac:dyDescent="0.2">
      <c r="A18" s="117">
        <v>3</v>
      </c>
      <c r="B18" s="117">
        <v>3326</v>
      </c>
      <c r="C18" s="1" t="s">
        <v>816</v>
      </c>
      <c r="D18" s="18">
        <v>170000</v>
      </c>
      <c r="E18" s="359">
        <v>0</v>
      </c>
    </row>
    <row r="19" spans="1:5" ht="12.95" customHeight="1" x14ac:dyDescent="0.2">
      <c r="A19" s="117">
        <v>3</v>
      </c>
      <c r="B19" s="117">
        <v>3392</v>
      </c>
      <c r="C19" s="1" t="s">
        <v>128</v>
      </c>
      <c r="D19" s="18">
        <v>12563000</v>
      </c>
      <c r="E19" s="359">
        <v>0</v>
      </c>
    </row>
    <row r="20" spans="1:5" ht="12.95" customHeight="1" thickBot="1" x14ac:dyDescent="0.25">
      <c r="A20" s="117">
        <v>3</v>
      </c>
      <c r="B20" s="117">
        <v>3392</v>
      </c>
      <c r="C20" s="1" t="s">
        <v>817</v>
      </c>
      <c r="D20" s="18">
        <v>955000</v>
      </c>
      <c r="E20" s="359">
        <v>0</v>
      </c>
    </row>
    <row r="21" spans="1:5" ht="12.95" customHeight="1" thickBot="1" x14ac:dyDescent="0.25">
      <c r="A21" s="144">
        <v>3</v>
      </c>
      <c r="B21" s="146"/>
      <c r="C21" s="361" t="s">
        <v>818</v>
      </c>
      <c r="D21" s="142">
        <f>SUM(D15:D20)</f>
        <v>14725000</v>
      </c>
      <c r="E21" s="362">
        <f>SUM(E16:E20)</f>
        <v>0</v>
      </c>
    </row>
    <row r="22" spans="1:5" ht="12.95" customHeight="1" x14ac:dyDescent="0.2">
      <c r="A22" s="138">
        <v>4</v>
      </c>
      <c r="B22" s="138">
        <v>3341</v>
      </c>
      <c r="C22" s="3" t="s">
        <v>819</v>
      </c>
      <c r="D22" s="17">
        <v>940000</v>
      </c>
      <c r="E22" s="363">
        <v>0</v>
      </c>
    </row>
    <row r="23" spans="1:5" ht="12.95" customHeight="1" x14ac:dyDescent="0.2">
      <c r="A23" s="117">
        <v>4</v>
      </c>
      <c r="B23" s="117">
        <v>3349</v>
      </c>
      <c r="C23" s="1" t="s">
        <v>39</v>
      </c>
      <c r="D23" s="18">
        <v>70000</v>
      </c>
      <c r="E23" s="359">
        <v>0</v>
      </c>
    </row>
    <row r="24" spans="1:5" ht="12.95" customHeight="1" x14ac:dyDescent="0.2">
      <c r="A24" s="117">
        <v>4</v>
      </c>
      <c r="B24" s="117">
        <v>3392</v>
      </c>
      <c r="C24" s="1" t="s">
        <v>37</v>
      </c>
      <c r="D24" s="18">
        <v>300000</v>
      </c>
      <c r="E24" s="359">
        <v>0</v>
      </c>
    </row>
    <row r="25" spans="1:5" ht="12.95" customHeight="1" thickBot="1" x14ac:dyDescent="0.25">
      <c r="A25" s="155">
        <v>4</v>
      </c>
      <c r="B25" s="155">
        <v>3399</v>
      </c>
      <c r="C25" s="2" t="s">
        <v>203</v>
      </c>
      <c r="D25" s="19">
        <v>530000</v>
      </c>
      <c r="E25" s="360">
        <v>0</v>
      </c>
    </row>
    <row r="26" spans="1:5" ht="12.95" customHeight="1" thickBot="1" x14ac:dyDescent="0.25">
      <c r="A26" s="140">
        <v>4</v>
      </c>
      <c r="B26" s="141"/>
      <c r="C26" s="271" t="s">
        <v>820</v>
      </c>
      <c r="D26" s="142">
        <f>SUM(D22:D25)</f>
        <v>1840000</v>
      </c>
      <c r="E26" s="362">
        <v>0</v>
      </c>
    </row>
    <row r="27" spans="1:5" ht="12.95" customHeight="1" x14ac:dyDescent="0.2">
      <c r="A27" s="117">
        <v>5</v>
      </c>
      <c r="B27" s="117">
        <v>3412</v>
      </c>
      <c r="C27" s="1" t="s">
        <v>821</v>
      </c>
      <c r="D27" s="18">
        <v>502000</v>
      </c>
      <c r="E27" s="359">
        <v>0</v>
      </c>
    </row>
    <row r="28" spans="1:5" ht="12.95" customHeight="1" x14ac:dyDescent="0.2">
      <c r="A28" s="117">
        <v>5</v>
      </c>
      <c r="B28" s="117">
        <v>3419</v>
      </c>
      <c r="C28" s="1" t="s">
        <v>130</v>
      </c>
      <c r="D28" s="18">
        <v>380000</v>
      </c>
      <c r="E28" s="359">
        <v>0</v>
      </c>
    </row>
    <row r="29" spans="1:5" ht="12.95" customHeight="1" x14ac:dyDescent="0.2">
      <c r="A29" s="117">
        <v>5</v>
      </c>
      <c r="B29" s="117">
        <v>3419</v>
      </c>
      <c r="C29" s="1" t="s">
        <v>799</v>
      </c>
      <c r="D29" s="18">
        <v>6190000</v>
      </c>
      <c r="E29" s="359">
        <v>0</v>
      </c>
    </row>
    <row r="30" spans="1:5" ht="12.95" customHeight="1" x14ac:dyDescent="0.2">
      <c r="A30" s="117">
        <v>5</v>
      </c>
      <c r="B30" s="117">
        <v>3419</v>
      </c>
      <c r="C30" s="1" t="s">
        <v>870</v>
      </c>
      <c r="D30" s="18">
        <v>2920000</v>
      </c>
      <c r="E30" s="359">
        <v>0</v>
      </c>
    </row>
    <row r="31" spans="1:5" ht="12.95" customHeight="1" x14ac:dyDescent="0.2">
      <c r="A31" s="117">
        <v>5</v>
      </c>
      <c r="B31" s="117">
        <v>3419</v>
      </c>
      <c r="C31" s="1" t="s">
        <v>822</v>
      </c>
      <c r="D31" s="18">
        <v>1000000</v>
      </c>
      <c r="E31" s="359">
        <v>0</v>
      </c>
    </row>
    <row r="32" spans="1:5" ht="12.95" customHeight="1" thickBot="1" x14ac:dyDescent="0.25">
      <c r="A32" s="155">
        <v>5</v>
      </c>
      <c r="B32" s="155">
        <v>3429</v>
      </c>
      <c r="C32" s="2" t="s">
        <v>823</v>
      </c>
      <c r="D32" s="19">
        <v>3340000</v>
      </c>
      <c r="E32" s="360">
        <v>0</v>
      </c>
    </row>
    <row r="33" spans="1:5" ht="12.95" customHeight="1" thickBot="1" x14ac:dyDescent="0.25">
      <c r="A33" s="144">
        <v>5</v>
      </c>
      <c r="B33" s="146"/>
      <c r="C33" s="361" t="s">
        <v>824</v>
      </c>
      <c r="D33" s="142">
        <f>SUM(D27:D32)</f>
        <v>14332000</v>
      </c>
      <c r="E33" s="362">
        <v>0</v>
      </c>
    </row>
    <row r="34" spans="1:5" s="403" customFormat="1" ht="12.95" customHeight="1" x14ac:dyDescent="0.2">
      <c r="A34" s="158">
        <v>6</v>
      </c>
      <c r="B34" s="158">
        <v>3525</v>
      </c>
      <c r="C34" s="404" t="s">
        <v>869</v>
      </c>
      <c r="D34" s="24">
        <v>200000</v>
      </c>
      <c r="E34" s="24">
        <v>0</v>
      </c>
    </row>
    <row r="35" spans="1:5" ht="12.95" customHeight="1" x14ac:dyDescent="0.2">
      <c r="A35" s="117">
        <v>6</v>
      </c>
      <c r="B35" s="117">
        <v>3543</v>
      </c>
      <c r="C35" s="1" t="s">
        <v>825</v>
      </c>
      <c r="D35" s="18">
        <v>550000</v>
      </c>
      <c r="E35" s="359">
        <v>0</v>
      </c>
    </row>
    <row r="36" spans="1:5" ht="12.95" customHeight="1" x14ac:dyDescent="0.2">
      <c r="A36" s="117">
        <v>6</v>
      </c>
      <c r="B36" s="117">
        <v>4333</v>
      </c>
      <c r="C36" s="1" t="s">
        <v>40</v>
      </c>
      <c r="D36" s="18">
        <v>390000</v>
      </c>
      <c r="E36" s="359">
        <v>0</v>
      </c>
    </row>
    <row r="37" spans="1:5" ht="12.95" customHeight="1" x14ac:dyDescent="0.2">
      <c r="A37" s="117">
        <v>6</v>
      </c>
      <c r="B37" s="117">
        <v>4339</v>
      </c>
      <c r="C37" s="1" t="s">
        <v>826</v>
      </c>
      <c r="D37" s="18">
        <v>312000</v>
      </c>
      <c r="E37" s="359">
        <v>0</v>
      </c>
    </row>
    <row r="38" spans="1:5" ht="12.95" customHeight="1" x14ac:dyDescent="0.2">
      <c r="A38" s="117">
        <v>6</v>
      </c>
      <c r="B38" s="117">
        <v>4341</v>
      </c>
      <c r="C38" s="1" t="s">
        <v>827</v>
      </c>
      <c r="D38" s="18">
        <v>150000</v>
      </c>
      <c r="E38" s="359">
        <v>0</v>
      </c>
    </row>
    <row r="39" spans="1:5" ht="12.95" customHeight="1" x14ac:dyDescent="0.2">
      <c r="A39" s="117">
        <v>6</v>
      </c>
      <c r="B39" s="117">
        <v>4357</v>
      </c>
      <c r="C39" s="1" t="s">
        <v>60</v>
      </c>
      <c r="D39" s="18">
        <v>10004000</v>
      </c>
      <c r="E39" s="359">
        <v>0</v>
      </c>
    </row>
    <row r="40" spans="1:5" ht="12.95" customHeight="1" x14ac:dyDescent="0.2">
      <c r="A40" s="117">
        <v>6</v>
      </c>
      <c r="B40" s="117">
        <v>4359</v>
      </c>
      <c r="C40" s="1" t="s">
        <v>63</v>
      </c>
      <c r="D40" s="18">
        <v>450000</v>
      </c>
      <c r="E40" s="359">
        <v>0</v>
      </c>
    </row>
    <row r="41" spans="1:5" ht="12.95" customHeight="1" x14ac:dyDescent="0.2">
      <c r="A41" s="138">
        <v>6</v>
      </c>
      <c r="B41" s="138">
        <v>4399</v>
      </c>
      <c r="C41" s="3" t="s">
        <v>828</v>
      </c>
      <c r="D41" s="17">
        <v>190000</v>
      </c>
      <c r="E41" s="363">
        <v>0</v>
      </c>
    </row>
    <row r="42" spans="1:5" ht="12.95" customHeight="1" thickBot="1" x14ac:dyDescent="0.25">
      <c r="A42" s="155">
        <v>6</v>
      </c>
      <c r="B42" s="155">
        <v>6171</v>
      </c>
      <c r="C42" s="2" t="s">
        <v>829</v>
      </c>
      <c r="D42" s="19">
        <v>387000</v>
      </c>
      <c r="E42" s="360">
        <v>0</v>
      </c>
    </row>
    <row r="43" spans="1:5" ht="12.95" customHeight="1" thickBot="1" x14ac:dyDescent="0.25">
      <c r="A43" s="144">
        <v>6</v>
      </c>
      <c r="B43" s="146"/>
      <c r="C43" s="361" t="s">
        <v>830</v>
      </c>
      <c r="D43" s="142">
        <f>SUM(D35:D42)</f>
        <v>12433000</v>
      </c>
      <c r="E43" s="362">
        <v>0</v>
      </c>
    </row>
    <row r="44" spans="1:5" ht="12.95" customHeight="1" x14ac:dyDescent="0.2">
      <c r="A44" s="138">
        <v>7</v>
      </c>
      <c r="B44" s="138">
        <v>3612</v>
      </c>
      <c r="C44" s="3" t="s">
        <v>273</v>
      </c>
      <c r="D44" s="17">
        <v>6794000</v>
      </c>
      <c r="E44" s="363">
        <v>6260000</v>
      </c>
    </row>
    <row r="45" spans="1:5" ht="12.95" customHeight="1" x14ac:dyDescent="0.2">
      <c r="A45" s="117">
        <v>7</v>
      </c>
      <c r="B45" s="117">
        <v>3613</v>
      </c>
      <c r="C45" s="1" t="s">
        <v>11</v>
      </c>
      <c r="D45" s="18">
        <v>3246000</v>
      </c>
      <c r="E45" s="359">
        <v>3750000</v>
      </c>
    </row>
    <row r="46" spans="1:5" ht="12.95" customHeight="1" thickBot="1" x14ac:dyDescent="0.25">
      <c r="A46" s="117">
        <v>7</v>
      </c>
      <c r="B46" s="117">
        <v>3639</v>
      </c>
      <c r="C46" s="1" t="s">
        <v>67</v>
      </c>
      <c r="D46" s="18">
        <v>1000000</v>
      </c>
      <c r="E46" s="359">
        <v>1500000</v>
      </c>
    </row>
    <row r="47" spans="1:5" ht="12.95" customHeight="1" thickBot="1" x14ac:dyDescent="0.25">
      <c r="A47" s="144">
        <v>7</v>
      </c>
      <c r="B47" s="146"/>
      <c r="C47" s="361" t="s">
        <v>831</v>
      </c>
      <c r="D47" s="142">
        <f>SUM(D44:D46)</f>
        <v>11040000</v>
      </c>
      <c r="E47" s="362">
        <f>SUM(E44:E46)</f>
        <v>11510000</v>
      </c>
    </row>
    <row r="48" spans="1:5" ht="12.95" customHeight="1" x14ac:dyDescent="0.2">
      <c r="A48" s="138">
        <v>8</v>
      </c>
      <c r="B48" s="138">
        <v>2212</v>
      </c>
      <c r="C48" s="3" t="s">
        <v>41</v>
      </c>
      <c r="D48" s="17">
        <v>11323000</v>
      </c>
      <c r="E48" s="363">
        <v>0</v>
      </c>
    </row>
    <row r="49" spans="1:6" ht="12.95" customHeight="1" x14ac:dyDescent="0.2">
      <c r="A49" s="117">
        <v>8</v>
      </c>
      <c r="B49" s="117">
        <v>2219</v>
      </c>
      <c r="C49" s="1" t="s">
        <v>71</v>
      </c>
      <c r="D49" s="18">
        <v>1375000</v>
      </c>
      <c r="E49" s="359">
        <v>3450000</v>
      </c>
    </row>
    <row r="50" spans="1:6" ht="12.95" customHeight="1" thickBot="1" x14ac:dyDescent="0.25">
      <c r="A50" s="155">
        <v>8</v>
      </c>
      <c r="B50" s="155">
        <v>2219</v>
      </c>
      <c r="C50" s="2" t="s">
        <v>292</v>
      </c>
      <c r="D50" s="19">
        <v>7245000</v>
      </c>
      <c r="E50" s="360">
        <v>0</v>
      </c>
    </row>
    <row r="51" spans="1:6" ht="12.95" customHeight="1" thickBot="1" x14ac:dyDescent="0.25">
      <c r="A51" s="365">
        <v>8</v>
      </c>
      <c r="B51" s="409"/>
      <c r="C51" s="410" t="s">
        <v>832</v>
      </c>
      <c r="D51" s="368">
        <f>SUM(D48:D50)</f>
        <v>19943000</v>
      </c>
      <c r="E51" s="369">
        <f>SUM(E48:E50)</f>
        <v>3450000</v>
      </c>
    </row>
    <row r="52" spans="1:6" ht="12.95" customHeight="1" x14ac:dyDescent="0.2">
      <c r="A52" s="138">
        <v>9</v>
      </c>
      <c r="B52" s="138">
        <v>2223</v>
      </c>
      <c r="C52" s="3" t="s">
        <v>42</v>
      </c>
      <c r="D52" s="17">
        <v>100000</v>
      </c>
      <c r="E52" s="363">
        <v>0</v>
      </c>
    </row>
    <row r="53" spans="1:6" ht="12.95" customHeight="1" thickBot="1" x14ac:dyDescent="0.25">
      <c r="A53" s="155">
        <v>9</v>
      </c>
      <c r="B53" s="155">
        <v>2292</v>
      </c>
      <c r="C53" s="2" t="s">
        <v>295</v>
      </c>
      <c r="D53" s="19">
        <v>14080000</v>
      </c>
      <c r="E53" s="360">
        <v>0</v>
      </c>
    </row>
    <row r="54" spans="1:6" ht="12.95" customHeight="1" thickBot="1" x14ac:dyDescent="0.25">
      <c r="A54" s="144">
        <v>9</v>
      </c>
      <c r="B54" s="146"/>
      <c r="C54" s="361" t="s">
        <v>833</v>
      </c>
      <c r="D54" s="142">
        <f>SUM(D52:D53)</f>
        <v>14180000</v>
      </c>
      <c r="E54" s="362">
        <v>0</v>
      </c>
    </row>
    <row r="55" spans="1:6" ht="12.95" customHeight="1" x14ac:dyDescent="0.2">
      <c r="A55" s="138">
        <v>10</v>
      </c>
      <c r="B55" s="138">
        <v>2141</v>
      </c>
      <c r="C55" s="408" t="s">
        <v>834</v>
      </c>
      <c r="D55" s="17">
        <v>155000</v>
      </c>
      <c r="E55" s="363">
        <v>100000</v>
      </c>
    </row>
    <row r="56" spans="1:6" ht="12.95" customHeight="1" x14ac:dyDescent="0.2">
      <c r="A56" s="117">
        <v>10</v>
      </c>
      <c r="B56" s="117">
        <v>2169</v>
      </c>
      <c r="C56" s="1" t="s">
        <v>73</v>
      </c>
      <c r="D56" s="18">
        <v>250000</v>
      </c>
      <c r="E56" s="359">
        <v>0</v>
      </c>
    </row>
    <row r="57" spans="1:6" ht="12.95" customHeight="1" x14ac:dyDescent="0.2">
      <c r="A57" s="117">
        <v>10</v>
      </c>
      <c r="B57" s="117">
        <v>3631</v>
      </c>
      <c r="C57" s="1" t="s">
        <v>44</v>
      </c>
      <c r="D57" s="18">
        <v>8182000</v>
      </c>
      <c r="E57" s="359">
        <v>0</v>
      </c>
    </row>
    <row r="58" spans="1:6" ht="12.95" customHeight="1" x14ac:dyDescent="0.2">
      <c r="A58" s="117">
        <v>10</v>
      </c>
      <c r="B58" s="117">
        <v>3632</v>
      </c>
      <c r="C58" s="1" t="s">
        <v>13</v>
      </c>
      <c r="D58" s="18">
        <v>3181000</v>
      </c>
      <c r="E58" s="359">
        <v>800000</v>
      </c>
    </row>
    <row r="59" spans="1:6" ht="12.95" customHeight="1" x14ac:dyDescent="0.2">
      <c r="A59" s="117">
        <v>10</v>
      </c>
      <c r="B59" s="117">
        <v>3635</v>
      </c>
      <c r="C59" s="1" t="s">
        <v>329</v>
      </c>
      <c r="D59" s="18">
        <v>470000</v>
      </c>
      <c r="E59" s="359">
        <v>0</v>
      </c>
    </row>
    <row r="60" spans="1:6" ht="12.95" customHeight="1" x14ac:dyDescent="0.2">
      <c r="A60" s="117">
        <v>10</v>
      </c>
      <c r="B60" s="117">
        <v>3636</v>
      </c>
      <c r="C60" s="1" t="s">
        <v>835</v>
      </c>
      <c r="D60" s="18">
        <v>958000</v>
      </c>
      <c r="E60" s="359">
        <v>0</v>
      </c>
    </row>
    <row r="61" spans="1:6" ht="12.95" customHeight="1" x14ac:dyDescent="0.2">
      <c r="A61" s="138">
        <v>10</v>
      </c>
      <c r="B61" s="138">
        <v>3639</v>
      </c>
      <c r="C61" s="3" t="s">
        <v>522</v>
      </c>
      <c r="D61" s="17">
        <v>570000</v>
      </c>
      <c r="E61" s="363">
        <v>0</v>
      </c>
    </row>
    <row r="62" spans="1:6" ht="12.95" customHeight="1" x14ac:dyDescent="0.2">
      <c r="A62" s="117">
        <v>10</v>
      </c>
      <c r="B62" s="117">
        <v>3699</v>
      </c>
      <c r="C62" s="1" t="s">
        <v>303</v>
      </c>
      <c r="D62" s="18">
        <v>1454000</v>
      </c>
      <c r="E62" s="359">
        <v>0</v>
      </c>
    </row>
    <row r="63" spans="1:6" ht="12.95" customHeight="1" thickBot="1" x14ac:dyDescent="0.25">
      <c r="A63" s="117">
        <v>10</v>
      </c>
      <c r="B63" s="117">
        <v>3745</v>
      </c>
      <c r="C63" s="1" t="s">
        <v>134</v>
      </c>
      <c r="D63" s="18">
        <v>11927000</v>
      </c>
      <c r="E63" s="359">
        <v>0</v>
      </c>
      <c r="F63" s="364"/>
    </row>
    <row r="64" spans="1:6" ht="12.95" customHeight="1" thickBot="1" x14ac:dyDescent="0.25">
      <c r="A64" s="365">
        <v>10</v>
      </c>
      <c r="B64" s="366"/>
      <c r="C64" s="367" t="s">
        <v>836</v>
      </c>
      <c r="D64" s="368">
        <f>SUM(D55:D63)</f>
        <v>27147000</v>
      </c>
      <c r="E64" s="369">
        <f>SUM(E55:E63)</f>
        <v>900000</v>
      </c>
    </row>
    <row r="65" spans="1:6" s="403" customFormat="1" ht="12.95" customHeight="1" x14ac:dyDescent="0.2">
      <c r="A65" s="158">
        <v>11</v>
      </c>
      <c r="B65" s="158"/>
      <c r="C65" s="404" t="s">
        <v>113</v>
      </c>
      <c r="D65" s="24">
        <v>0</v>
      </c>
      <c r="E65" s="405">
        <v>9400000</v>
      </c>
    </row>
    <row r="66" spans="1:6" s="403" customFormat="1" ht="12.95" customHeight="1" x14ac:dyDescent="0.2">
      <c r="A66" s="117">
        <v>11</v>
      </c>
      <c r="B66" s="117">
        <v>3722</v>
      </c>
      <c r="C66" s="1" t="s">
        <v>45</v>
      </c>
      <c r="D66" s="18">
        <v>13232000</v>
      </c>
      <c r="E66" s="18">
        <v>0</v>
      </c>
    </row>
    <row r="67" spans="1:6" ht="12.95" customHeight="1" x14ac:dyDescent="0.2">
      <c r="A67" s="376">
        <v>11</v>
      </c>
      <c r="B67" s="376">
        <v>3723</v>
      </c>
      <c r="C67" s="406" t="s">
        <v>872</v>
      </c>
      <c r="D67" s="406">
        <v>0</v>
      </c>
      <c r="E67" s="18">
        <v>180000</v>
      </c>
    </row>
    <row r="68" spans="1:6" ht="12.95" customHeight="1" x14ac:dyDescent="0.2">
      <c r="A68" s="117">
        <v>11</v>
      </c>
      <c r="B68" s="117">
        <v>3724</v>
      </c>
      <c r="C68" s="1" t="s">
        <v>46</v>
      </c>
      <c r="D68" s="18">
        <v>56000</v>
      </c>
      <c r="E68" s="18">
        <v>0</v>
      </c>
    </row>
    <row r="69" spans="1:6" ht="12.95" customHeight="1" x14ac:dyDescent="0.2">
      <c r="A69" s="117">
        <v>11</v>
      </c>
      <c r="B69" s="117">
        <v>3725</v>
      </c>
      <c r="C69" s="1" t="s">
        <v>343</v>
      </c>
      <c r="D69" s="18">
        <v>9240000</v>
      </c>
      <c r="E69" s="18">
        <v>1900000</v>
      </c>
    </row>
    <row r="70" spans="1:6" ht="12.95" customHeight="1" x14ac:dyDescent="0.2">
      <c r="A70" s="138">
        <v>11</v>
      </c>
      <c r="B70" s="138">
        <v>3727</v>
      </c>
      <c r="C70" s="3" t="s">
        <v>47</v>
      </c>
      <c r="D70" s="17">
        <v>56000</v>
      </c>
      <c r="E70" s="363">
        <v>0</v>
      </c>
    </row>
    <row r="71" spans="1:6" ht="12.95" customHeight="1" thickBot="1" x14ac:dyDescent="0.25">
      <c r="A71" s="155">
        <v>11</v>
      </c>
      <c r="B71" s="155">
        <v>3729</v>
      </c>
      <c r="C71" s="2" t="s">
        <v>333</v>
      </c>
      <c r="D71" s="19">
        <v>105000</v>
      </c>
      <c r="E71" s="360">
        <v>0</v>
      </c>
    </row>
    <row r="72" spans="1:6" ht="12.95" customHeight="1" thickBot="1" x14ac:dyDescent="0.25">
      <c r="A72" s="144">
        <v>11</v>
      </c>
      <c r="B72" s="146"/>
      <c r="C72" s="361" t="s">
        <v>837</v>
      </c>
      <c r="D72" s="142">
        <f>SUM(D65:D71)</f>
        <v>22689000</v>
      </c>
      <c r="E72" s="362">
        <f>SUM(E65:E71)</f>
        <v>11480000</v>
      </c>
    </row>
    <row r="73" spans="1:6" ht="12.95" customHeight="1" x14ac:dyDescent="0.2">
      <c r="A73" s="370">
        <v>12</v>
      </c>
      <c r="B73" s="370">
        <v>5273</v>
      </c>
      <c r="C73" s="371" t="s">
        <v>48</v>
      </c>
      <c r="D73" s="372">
        <v>20000</v>
      </c>
      <c r="E73" s="363"/>
    </row>
    <row r="74" spans="1:6" ht="12.95" customHeight="1" thickBot="1" x14ac:dyDescent="0.25">
      <c r="A74" s="373">
        <v>12</v>
      </c>
      <c r="B74" s="373">
        <v>5512</v>
      </c>
      <c r="C74" s="374" t="s">
        <v>381</v>
      </c>
      <c r="D74" s="375">
        <v>1140000</v>
      </c>
      <c r="E74" s="360">
        <v>40000</v>
      </c>
    </row>
    <row r="75" spans="1:6" ht="12.95" customHeight="1" thickBot="1" x14ac:dyDescent="0.25">
      <c r="A75" s="144">
        <v>12</v>
      </c>
      <c r="B75" s="146"/>
      <c r="C75" s="361" t="s">
        <v>838</v>
      </c>
      <c r="D75" s="142">
        <f>SUM(D73:D74)</f>
        <v>1160000</v>
      </c>
      <c r="E75" s="362">
        <f>SUM(E73:E74)</f>
        <v>40000</v>
      </c>
    </row>
    <row r="76" spans="1:6" ht="12.95" customHeight="1" thickBot="1" x14ac:dyDescent="0.25">
      <c r="A76" s="411"/>
      <c r="B76" s="411">
        <v>5311</v>
      </c>
      <c r="C76" s="412" t="s">
        <v>18</v>
      </c>
      <c r="D76" s="413">
        <v>18523000</v>
      </c>
      <c r="E76" s="391">
        <v>400000</v>
      </c>
    </row>
    <row r="77" spans="1:6" ht="12.95" customHeight="1" thickBot="1" x14ac:dyDescent="0.25">
      <c r="A77" s="144">
        <v>13</v>
      </c>
      <c r="B77" s="146"/>
      <c r="C77" s="361" t="s">
        <v>774</v>
      </c>
      <c r="D77" s="142">
        <f>SUM(D76)</f>
        <v>18523000</v>
      </c>
      <c r="E77" s="362">
        <f>SUM(E76)</f>
        <v>400000</v>
      </c>
      <c r="F77" s="414"/>
    </row>
    <row r="78" spans="1:6" ht="12.95" customHeight="1" thickBot="1" x14ac:dyDescent="0.25">
      <c r="A78" s="411"/>
      <c r="B78" s="411"/>
      <c r="C78" s="412" t="s">
        <v>839</v>
      </c>
      <c r="D78" s="413">
        <v>2350000</v>
      </c>
      <c r="E78" s="391">
        <v>0</v>
      </c>
    </row>
    <row r="79" spans="1:6" ht="12.95" customHeight="1" thickBot="1" x14ac:dyDescent="0.25">
      <c r="A79" s="144">
        <v>14</v>
      </c>
      <c r="B79" s="146"/>
      <c r="C79" s="361" t="s">
        <v>839</v>
      </c>
      <c r="D79" s="142">
        <f>D78</f>
        <v>2350000</v>
      </c>
      <c r="E79" s="362">
        <v>0</v>
      </c>
    </row>
    <row r="80" spans="1:6" s="403" customFormat="1" ht="12.95" customHeight="1" x14ac:dyDescent="0.2">
      <c r="A80" s="158">
        <v>15</v>
      </c>
      <c r="B80" s="158">
        <v>2299</v>
      </c>
      <c r="C80" s="404" t="s">
        <v>873</v>
      </c>
      <c r="D80" s="24">
        <v>0</v>
      </c>
      <c r="E80" s="24">
        <v>14000000</v>
      </c>
    </row>
    <row r="81" spans="1:5" s="403" customFormat="1" ht="12.95" customHeight="1" x14ac:dyDescent="0.2">
      <c r="A81" s="129">
        <v>15</v>
      </c>
      <c r="B81" s="129">
        <v>5311</v>
      </c>
      <c r="C81" s="395" t="s">
        <v>874</v>
      </c>
      <c r="D81" s="23">
        <v>0</v>
      </c>
      <c r="E81" s="23">
        <v>170000</v>
      </c>
    </row>
    <row r="82" spans="1:5" ht="12.95" customHeight="1" x14ac:dyDescent="0.2">
      <c r="A82" s="376">
        <v>15</v>
      </c>
      <c r="B82" s="376">
        <v>6112</v>
      </c>
      <c r="C82" s="377" t="s">
        <v>49</v>
      </c>
      <c r="D82" s="378">
        <v>5630000</v>
      </c>
      <c r="E82" s="359">
        <v>0</v>
      </c>
    </row>
    <row r="83" spans="1:5" ht="12.95" customHeight="1" x14ac:dyDescent="0.2">
      <c r="A83" s="376">
        <v>15</v>
      </c>
      <c r="B83" s="376">
        <v>6171</v>
      </c>
      <c r="C83" s="377" t="s">
        <v>871</v>
      </c>
      <c r="D83" s="378">
        <v>71722000</v>
      </c>
      <c r="E83" s="359">
        <v>0</v>
      </c>
    </row>
    <row r="84" spans="1:5" ht="12.95" customHeight="1" x14ac:dyDescent="0.2">
      <c r="A84" s="379">
        <v>15</v>
      </c>
      <c r="B84" s="379">
        <v>6171</v>
      </c>
      <c r="C84" s="380" t="s">
        <v>103</v>
      </c>
      <c r="D84" s="381">
        <v>500000</v>
      </c>
      <c r="E84" s="359">
        <v>0</v>
      </c>
    </row>
    <row r="85" spans="1:5" ht="12.95" customHeight="1" x14ac:dyDescent="0.2">
      <c r="A85" s="379">
        <v>15</v>
      </c>
      <c r="B85" s="379">
        <v>6171</v>
      </c>
      <c r="C85" s="380" t="s">
        <v>840</v>
      </c>
      <c r="D85" s="381">
        <v>7434000</v>
      </c>
      <c r="E85" s="359">
        <v>0</v>
      </c>
    </row>
    <row r="86" spans="1:5" ht="12.95" customHeight="1" x14ac:dyDescent="0.2">
      <c r="A86" s="379">
        <v>15</v>
      </c>
      <c r="B86" s="379">
        <v>6171</v>
      </c>
      <c r="C86" s="380" t="s">
        <v>841</v>
      </c>
      <c r="D86" s="381">
        <v>4590000</v>
      </c>
      <c r="E86" s="359">
        <v>2000</v>
      </c>
    </row>
    <row r="87" spans="1:5" ht="12.95" customHeight="1" x14ac:dyDescent="0.2">
      <c r="A87" s="379">
        <v>15</v>
      </c>
      <c r="B87" s="379">
        <v>6171</v>
      </c>
      <c r="C87" s="380" t="s">
        <v>424</v>
      </c>
      <c r="D87" s="381">
        <v>2690000</v>
      </c>
      <c r="E87" s="359">
        <v>0</v>
      </c>
    </row>
    <row r="88" spans="1:5" ht="12.95" customHeight="1" x14ac:dyDescent="0.2">
      <c r="A88" s="379">
        <v>15</v>
      </c>
      <c r="B88" s="379">
        <v>6171</v>
      </c>
      <c r="C88" s="380" t="s">
        <v>431</v>
      </c>
      <c r="D88" s="381">
        <v>2450000</v>
      </c>
      <c r="E88" s="359">
        <v>100000</v>
      </c>
    </row>
    <row r="89" spans="1:5" ht="12.95" customHeight="1" x14ac:dyDescent="0.2">
      <c r="A89" s="379">
        <v>15</v>
      </c>
      <c r="B89" s="379">
        <v>6330</v>
      </c>
      <c r="C89" s="380" t="s">
        <v>781</v>
      </c>
      <c r="D89" s="381">
        <v>2350000</v>
      </c>
      <c r="E89" s="359">
        <v>2350000</v>
      </c>
    </row>
    <row r="90" spans="1:5" ht="12.95" customHeight="1" x14ac:dyDescent="0.2">
      <c r="A90" s="376">
        <v>15</v>
      </c>
      <c r="B90" s="376">
        <v>6171</v>
      </c>
      <c r="C90" s="377" t="s">
        <v>435</v>
      </c>
      <c r="D90" s="378">
        <v>130000</v>
      </c>
      <c r="E90" s="359">
        <v>0</v>
      </c>
    </row>
    <row r="91" spans="1:5" ht="12.95" customHeight="1" thickBot="1" x14ac:dyDescent="0.25">
      <c r="A91" s="382">
        <v>15</v>
      </c>
      <c r="B91" s="382"/>
      <c r="C91" s="383" t="s">
        <v>842</v>
      </c>
      <c r="D91" s="384"/>
      <c r="E91" s="360">
        <v>38958000</v>
      </c>
    </row>
    <row r="92" spans="1:5" ht="12.95" customHeight="1" thickBot="1" x14ac:dyDescent="0.25">
      <c r="A92" s="144">
        <v>15</v>
      </c>
      <c r="B92" s="146"/>
      <c r="C92" s="361" t="s">
        <v>843</v>
      </c>
      <c r="D92" s="142">
        <f>SUM(D82:D91)</f>
        <v>97496000</v>
      </c>
      <c r="E92" s="362">
        <f>SUM(E80:E91)</f>
        <v>55580000</v>
      </c>
    </row>
    <row r="93" spans="1:5" ht="12.95" customHeight="1" x14ac:dyDescent="0.2">
      <c r="A93" s="385">
        <v>16</v>
      </c>
      <c r="B93" s="67">
        <v>6310</v>
      </c>
      <c r="C93" s="7" t="s">
        <v>441</v>
      </c>
      <c r="D93" s="386">
        <v>400000</v>
      </c>
      <c r="E93" s="363">
        <v>5000</v>
      </c>
    </row>
    <row r="94" spans="1:5" ht="12.95" customHeight="1" x14ac:dyDescent="0.2">
      <c r="A94" s="376">
        <v>16</v>
      </c>
      <c r="B94" s="53">
        <v>6320</v>
      </c>
      <c r="C94" s="387" t="s">
        <v>443</v>
      </c>
      <c r="D94" s="388">
        <v>1050000</v>
      </c>
      <c r="E94" s="359">
        <v>0</v>
      </c>
    </row>
    <row r="95" spans="1:5" ht="12.95" customHeight="1" thickBot="1" x14ac:dyDescent="0.25">
      <c r="A95" s="382">
        <v>16</v>
      </c>
      <c r="B95" s="60">
        <v>6399</v>
      </c>
      <c r="C95" s="389" t="s">
        <v>15</v>
      </c>
      <c r="D95" s="390">
        <v>2270000</v>
      </c>
      <c r="E95" s="360">
        <v>0</v>
      </c>
    </row>
    <row r="96" spans="1:5" ht="12.95" customHeight="1" thickBot="1" x14ac:dyDescent="0.25">
      <c r="A96" s="144">
        <v>16</v>
      </c>
      <c r="B96" s="146"/>
      <c r="C96" s="361" t="s">
        <v>844</v>
      </c>
      <c r="D96" s="142">
        <f>SUM(D93:D95)</f>
        <v>3720000</v>
      </c>
      <c r="E96" s="362">
        <f>SUM(E93:E95)</f>
        <v>5000</v>
      </c>
    </row>
    <row r="97" spans="1:7" ht="12.95" customHeight="1" x14ac:dyDescent="0.2">
      <c r="A97" s="158">
        <v>17</v>
      </c>
      <c r="B97" s="158"/>
      <c r="C97" s="404" t="s">
        <v>876</v>
      </c>
      <c r="D97" s="24">
        <v>0</v>
      </c>
      <c r="E97" s="24">
        <v>553000</v>
      </c>
      <c r="F97" s="364"/>
    </row>
    <row r="98" spans="1:7" ht="12.95" customHeight="1" x14ac:dyDescent="0.2">
      <c r="A98" s="162">
        <v>17</v>
      </c>
      <c r="B98" s="67">
        <v>1014</v>
      </c>
      <c r="C98" s="7" t="s">
        <v>449</v>
      </c>
      <c r="D98" s="386">
        <v>190000</v>
      </c>
      <c r="E98" s="363">
        <v>0</v>
      </c>
    </row>
    <row r="99" spans="1:7" ht="12.95" customHeight="1" x14ac:dyDescent="0.2">
      <c r="A99" s="162">
        <v>17</v>
      </c>
      <c r="B99" s="67">
        <v>1031</v>
      </c>
      <c r="C99" s="7" t="s">
        <v>875</v>
      </c>
      <c r="D99" s="386">
        <v>0</v>
      </c>
      <c r="E99" s="363">
        <v>46000</v>
      </c>
    </row>
    <row r="100" spans="1:7" ht="12.95" customHeight="1" x14ac:dyDescent="0.2">
      <c r="A100" s="124">
        <v>17</v>
      </c>
      <c r="B100" s="53">
        <v>1036</v>
      </c>
      <c r="C100" s="5" t="s">
        <v>450</v>
      </c>
      <c r="D100" s="388">
        <v>656000</v>
      </c>
      <c r="E100" s="359"/>
    </row>
    <row r="101" spans="1:7" ht="12.95" customHeight="1" x14ac:dyDescent="0.2">
      <c r="A101" s="124">
        <v>17</v>
      </c>
      <c r="B101" s="53">
        <v>2310</v>
      </c>
      <c r="C101" s="5" t="s">
        <v>29</v>
      </c>
      <c r="D101" s="388">
        <v>342000</v>
      </c>
      <c r="E101" s="359"/>
      <c r="G101" s="364"/>
    </row>
    <row r="102" spans="1:7" ht="12.95" customHeight="1" x14ac:dyDescent="0.2">
      <c r="A102" s="124">
        <v>17</v>
      </c>
      <c r="B102" s="53">
        <v>2321</v>
      </c>
      <c r="C102" s="5" t="s">
        <v>30</v>
      </c>
      <c r="D102" s="388">
        <v>1624000</v>
      </c>
      <c r="E102" s="388">
        <v>190000</v>
      </c>
    </row>
    <row r="103" spans="1:7" ht="12.95" customHeight="1" x14ac:dyDescent="0.2">
      <c r="A103" s="124">
        <v>17</v>
      </c>
      <c r="B103" s="53">
        <v>2341</v>
      </c>
      <c r="C103" s="5" t="s">
        <v>51</v>
      </c>
      <c r="D103" s="388">
        <v>90000</v>
      </c>
      <c r="E103" s="359"/>
    </row>
    <row r="104" spans="1:7" ht="12.95" customHeight="1" x14ac:dyDescent="0.2">
      <c r="A104" s="124">
        <v>17</v>
      </c>
      <c r="B104" s="53">
        <v>3716</v>
      </c>
      <c r="C104" s="5" t="s">
        <v>52</v>
      </c>
      <c r="D104" s="388">
        <v>50000</v>
      </c>
      <c r="E104" s="359"/>
    </row>
    <row r="105" spans="1:7" ht="12.95" customHeight="1" x14ac:dyDescent="0.2">
      <c r="A105" s="124">
        <v>17</v>
      </c>
      <c r="B105" s="53">
        <v>3719</v>
      </c>
      <c r="C105" s="5" t="s">
        <v>579</v>
      </c>
      <c r="D105" s="388">
        <v>250000</v>
      </c>
      <c r="E105" s="359"/>
    </row>
    <row r="106" spans="1:7" ht="12.95" customHeight="1" x14ac:dyDescent="0.2">
      <c r="A106" s="124">
        <v>17</v>
      </c>
      <c r="B106" s="53">
        <v>3741</v>
      </c>
      <c r="C106" s="5" t="s">
        <v>462</v>
      </c>
      <c r="D106" s="388">
        <v>837000</v>
      </c>
      <c r="E106" s="359"/>
    </row>
    <row r="107" spans="1:7" ht="12.95" customHeight="1" x14ac:dyDescent="0.2">
      <c r="A107" s="124">
        <v>17</v>
      </c>
      <c r="B107" s="53">
        <v>3744</v>
      </c>
      <c r="C107" s="5" t="s">
        <v>845</v>
      </c>
      <c r="D107" s="388">
        <v>235000</v>
      </c>
      <c r="E107" s="359"/>
    </row>
    <row r="108" spans="1:7" ht="12.95" customHeight="1" x14ac:dyDescent="0.2">
      <c r="A108" s="124">
        <v>17</v>
      </c>
      <c r="B108" s="53">
        <v>3792</v>
      </c>
      <c r="C108" s="5" t="s">
        <v>53</v>
      </c>
      <c r="D108" s="388">
        <v>30000</v>
      </c>
      <c r="E108" s="359"/>
    </row>
    <row r="109" spans="1:7" ht="12.95" customHeight="1" thickBot="1" x14ac:dyDescent="0.25">
      <c r="A109" s="150">
        <v>17</v>
      </c>
      <c r="B109" s="60">
        <v>3799</v>
      </c>
      <c r="C109" s="6" t="s">
        <v>54</v>
      </c>
      <c r="D109" s="390">
        <v>20000</v>
      </c>
      <c r="E109" s="360"/>
    </row>
    <row r="110" spans="1:7" ht="12.95" customHeight="1" thickBot="1" x14ac:dyDescent="0.25">
      <c r="A110" s="144">
        <v>17</v>
      </c>
      <c r="B110" s="146"/>
      <c r="C110" s="361" t="s">
        <v>846</v>
      </c>
      <c r="D110" s="142">
        <f>SUM(D98:D109)</f>
        <v>4324000</v>
      </c>
      <c r="E110" s="362">
        <f>SUM(E97:E109)</f>
        <v>789000</v>
      </c>
    </row>
    <row r="111" spans="1:7" ht="12.95" customHeight="1" thickBot="1" x14ac:dyDescent="0.25">
      <c r="A111" s="150"/>
      <c r="B111" s="60">
        <v>6399</v>
      </c>
      <c r="C111" s="6" t="s">
        <v>15</v>
      </c>
      <c r="D111" s="390">
        <v>0</v>
      </c>
      <c r="E111" s="360">
        <v>271130000</v>
      </c>
    </row>
    <row r="112" spans="1:7" ht="12.95" customHeight="1" thickBot="1" x14ac:dyDescent="0.25">
      <c r="A112" s="144">
        <v>18</v>
      </c>
      <c r="B112" s="146"/>
      <c r="C112" s="361" t="s">
        <v>847</v>
      </c>
      <c r="D112" s="142">
        <v>0</v>
      </c>
      <c r="E112" s="362">
        <f>SUM(E111)</f>
        <v>271130000</v>
      </c>
    </row>
    <row r="113" spans="1:7" ht="12.95" customHeight="1" thickBot="1" x14ac:dyDescent="0.25">
      <c r="A113" s="476"/>
      <c r="B113" s="477"/>
      <c r="C113" s="477"/>
      <c r="D113" s="478"/>
      <c r="E113" s="479"/>
    </row>
    <row r="114" spans="1:7" ht="12.95" customHeight="1" thickBot="1" x14ac:dyDescent="0.25">
      <c r="A114" s="392" t="s">
        <v>848</v>
      </c>
      <c r="B114" s="146"/>
      <c r="C114" s="361"/>
      <c r="D114" s="142">
        <f>SUM(D112+D110+D96+D92+D79+D77+D75+D72+D64+D54+D51+D47+D43+D33+D26+D21+D14+D7)</f>
        <v>289600000</v>
      </c>
      <c r="E114" s="257">
        <f>E7+E14+E21+E26+E33+E43+E47+E51+E54+E64+E72+E75+E77+E79+E92+E96+E110+E112</f>
        <v>355500000</v>
      </c>
    </row>
    <row r="115" spans="1:7" ht="12.95" customHeight="1" thickBot="1" x14ac:dyDescent="0.25"/>
    <row r="116" spans="1:7" ht="12.75" thickBot="1" x14ac:dyDescent="0.25">
      <c r="A116" s="392" t="s">
        <v>925</v>
      </c>
      <c r="B116" s="146"/>
      <c r="C116" s="361"/>
      <c r="D116" s="142"/>
      <c r="E116" s="257">
        <f>D114-E114</f>
        <v>-65900000</v>
      </c>
      <c r="F116" s="84"/>
      <c r="G116" s="84"/>
    </row>
    <row r="117" spans="1:7" ht="12.95" customHeight="1" x14ac:dyDescent="0.2">
      <c r="E117" s="364"/>
    </row>
    <row r="118" spans="1:7" ht="12.95" customHeight="1" x14ac:dyDescent="0.2">
      <c r="E118" s="364"/>
    </row>
    <row r="119" spans="1:7" ht="12.95" customHeight="1" x14ac:dyDescent="0.2">
      <c r="E119" s="364"/>
    </row>
    <row r="120" spans="1:7" ht="12.95" customHeight="1" x14ac:dyDescent="0.2">
      <c r="E120" s="364"/>
    </row>
    <row r="121" spans="1:7" ht="12.95" customHeight="1" x14ac:dyDescent="0.2">
      <c r="E121" s="364"/>
    </row>
  </sheetData>
  <mergeCells count="1">
    <mergeCell ref="A2:C2"/>
  </mergeCells>
  <printOptions horizontalCentered="1"/>
  <pageMargins left="0.78740157480314965" right="0.78740157480314965" top="0.78740157480314965" bottom="0.59055118110236227" header="0.31496062992125984" footer="0.31496062992125984"/>
  <pageSetup paperSize="9" orientation="portrait" r:id="rId1"/>
  <headerFooter>
    <oddHeader xml:space="preserve">&amp;RPříloha č. 1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view="pageLayout" zoomScaleNormal="100" workbookViewId="0">
      <selection activeCell="E28" sqref="E28"/>
    </sheetView>
  </sheetViews>
  <sheetFormatPr defaultRowHeight="12.6" customHeight="1" x14ac:dyDescent="0.2"/>
  <cols>
    <col min="1" max="1" width="3.85546875" style="357" customWidth="1"/>
    <col min="2" max="2" width="5.28515625" style="356" customWidth="1"/>
    <col min="3" max="3" width="32.85546875" style="357" customWidth="1"/>
    <col min="4" max="6" width="10.85546875" style="357" bestFit="1" customWidth="1"/>
    <col min="7" max="7" width="11.42578125" style="357" customWidth="1"/>
    <col min="8" max="8" width="9.140625" style="357"/>
    <col min="9" max="9" width="10.85546875" style="357" bestFit="1" customWidth="1"/>
    <col min="10" max="10" width="9.85546875" style="357" bestFit="1" customWidth="1"/>
    <col min="11" max="250" width="9.140625" style="357"/>
    <col min="251" max="251" width="5.140625" style="357" customWidth="1"/>
    <col min="252" max="252" width="5.7109375" style="357" customWidth="1"/>
    <col min="253" max="253" width="47.140625" style="357" customWidth="1"/>
    <col min="254" max="257" width="12.7109375" style="357" customWidth="1"/>
    <col min="258" max="506" width="9.140625" style="357"/>
    <col min="507" max="507" width="5.140625" style="357" customWidth="1"/>
    <col min="508" max="508" width="5.7109375" style="357" customWidth="1"/>
    <col min="509" max="509" width="47.140625" style="357" customWidth="1"/>
    <col min="510" max="513" width="12.7109375" style="357" customWidth="1"/>
    <col min="514" max="762" width="9.140625" style="357"/>
    <col min="763" max="763" width="5.140625" style="357" customWidth="1"/>
    <col min="764" max="764" width="5.7109375" style="357" customWidth="1"/>
    <col min="765" max="765" width="47.140625" style="357" customWidth="1"/>
    <col min="766" max="769" width="12.7109375" style="357" customWidth="1"/>
    <col min="770" max="1018" width="9.140625" style="357"/>
    <col min="1019" max="1019" width="5.140625" style="357" customWidth="1"/>
    <col min="1020" max="1020" width="5.7109375" style="357" customWidth="1"/>
    <col min="1021" max="1021" width="47.140625" style="357" customWidth="1"/>
    <col min="1022" max="1025" width="12.7109375" style="357" customWidth="1"/>
    <col min="1026" max="1274" width="9.140625" style="357"/>
    <col min="1275" max="1275" width="5.140625" style="357" customWidth="1"/>
    <col min="1276" max="1276" width="5.7109375" style="357" customWidth="1"/>
    <col min="1277" max="1277" width="47.140625" style="357" customWidth="1"/>
    <col min="1278" max="1281" width="12.7109375" style="357" customWidth="1"/>
    <col min="1282" max="1530" width="9.140625" style="357"/>
    <col min="1531" max="1531" width="5.140625" style="357" customWidth="1"/>
    <col min="1532" max="1532" width="5.7109375" style="357" customWidth="1"/>
    <col min="1533" max="1533" width="47.140625" style="357" customWidth="1"/>
    <col min="1534" max="1537" width="12.7109375" style="357" customWidth="1"/>
    <col min="1538" max="1786" width="9.140625" style="357"/>
    <col min="1787" max="1787" width="5.140625" style="357" customWidth="1"/>
    <col min="1788" max="1788" width="5.7109375" style="357" customWidth="1"/>
    <col min="1789" max="1789" width="47.140625" style="357" customWidth="1"/>
    <col min="1790" max="1793" width="12.7109375" style="357" customWidth="1"/>
    <col min="1794" max="2042" width="9.140625" style="357"/>
    <col min="2043" max="2043" width="5.140625" style="357" customWidth="1"/>
    <col min="2044" max="2044" width="5.7109375" style="357" customWidth="1"/>
    <col min="2045" max="2045" width="47.140625" style="357" customWidth="1"/>
    <col min="2046" max="2049" width="12.7109375" style="357" customWidth="1"/>
    <col min="2050" max="2298" width="9.140625" style="357"/>
    <col min="2299" max="2299" width="5.140625" style="357" customWidth="1"/>
    <col min="2300" max="2300" width="5.7109375" style="357" customWidth="1"/>
    <col min="2301" max="2301" width="47.140625" style="357" customWidth="1"/>
    <col min="2302" max="2305" width="12.7109375" style="357" customWidth="1"/>
    <col min="2306" max="2554" width="9.140625" style="357"/>
    <col min="2555" max="2555" width="5.140625" style="357" customWidth="1"/>
    <col min="2556" max="2556" width="5.7109375" style="357" customWidth="1"/>
    <col min="2557" max="2557" width="47.140625" style="357" customWidth="1"/>
    <col min="2558" max="2561" width="12.7109375" style="357" customWidth="1"/>
    <col min="2562" max="2810" width="9.140625" style="357"/>
    <col min="2811" max="2811" width="5.140625" style="357" customWidth="1"/>
    <col min="2812" max="2812" width="5.7109375" style="357" customWidth="1"/>
    <col min="2813" max="2813" width="47.140625" style="357" customWidth="1"/>
    <col min="2814" max="2817" width="12.7109375" style="357" customWidth="1"/>
    <col min="2818" max="3066" width="9.140625" style="357"/>
    <col min="3067" max="3067" width="5.140625" style="357" customWidth="1"/>
    <col min="3068" max="3068" width="5.7109375" style="357" customWidth="1"/>
    <col min="3069" max="3069" width="47.140625" style="357" customWidth="1"/>
    <col min="3070" max="3073" width="12.7109375" style="357" customWidth="1"/>
    <col min="3074" max="3322" width="9.140625" style="357"/>
    <col min="3323" max="3323" width="5.140625" style="357" customWidth="1"/>
    <col min="3324" max="3324" width="5.7109375" style="357" customWidth="1"/>
    <col min="3325" max="3325" width="47.140625" style="357" customWidth="1"/>
    <col min="3326" max="3329" width="12.7109375" style="357" customWidth="1"/>
    <col min="3330" max="3578" width="9.140625" style="357"/>
    <col min="3579" max="3579" width="5.140625" style="357" customWidth="1"/>
    <col min="3580" max="3580" width="5.7109375" style="357" customWidth="1"/>
    <col min="3581" max="3581" width="47.140625" style="357" customWidth="1"/>
    <col min="3582" max="3585" width="12.7109375" style="357" customWidth="1"/>
    <col min="3586" max="3834" width="9.140625" style="357"/>
    <col min="3835" max="3835" width="5.140625" style="357" customWidth="1"/>
    <col min="3836" max="3836" width="5.7109375" style="357" customWidth="1"/>
    <col min="3837" max="3837" width="47.140625" style="357" customWidth="1"/>
    <col min="3838" max="3841" width="12.7109375" style="357" customWidth="1"/>
    <col min="3842" max="4090" width="9.140625" style="357"/>
    <col min="4091" max="4091" width="5.140625" style="357" customWidth="1"/>
    <col min="4092" max="4092" width="5.7109375" style="357" customWidth="1"/>
    <col min="4093" max="4093" width="47.140625" style="357" customWidth="1"/>
    <col min="4094" max="4097" width="12.7109375" style="357" customWidth="1"/>
    <col min="4098" max="4346" width="9.140625" style="357"/>
    <col min="4347" max="4347" width="5.140625" style="357" customWidth="1"/>
    <col min="4348" max="4348" width="5.7109375" style="357" customWidth="1"/>
    <col min="4349" max="4349" width="47.140625" style="357" customWidth="1"/>
    <col min="4350" max="4353" width="12.7109375" style="357" customWidth="1"/>
    <col min="4354" max="4602" width="9.140625" style="357"/>
    <col min="4603" max="4603" width="5.140625" style="357" customWidth="1"/>
    <col min="4604" max="4604" width="5.7109375" style="357" customWidth="1"/>
    <col min="4605" max="4605" width="47.140625" style="357" customWidth="1"/>
    <col min="4606" max="4609" width="12.7109375" style="357" customWidth="1"/>
    <col min="4610" max="4858" width="9.140625" style="357"/>
    <col min="4859" max="4859" width="5.140625" style="357" customWidth="1"/>
    <col min="4860" max="4860" width="5.7109375" style="357" customWidth="1"/>
    <col min="4861" max="4861" width="47.140625" style="357" customWidth="1"/>
    <col min="4862" max="4865" width="12.7109375" style="357" customWidth="1"/>
    <col min="4866" max="5114" width="9.140625" style="357"/>
    <col min="5115" max="5115" width="5.140625" style="357" customWidth="1"/>
    <col min="5116" max="5116" width="5.7109375" style="357" customWidth="1"/>
    <col min="5117" max="5117" width="47.140625" style="357" customWidth="1"/>
    <col min="5118" max="5121" width="12.7109375" style="357" customWidth="1"/>
    <col min="5122" max="5370" width="9.140625" style="357"/>
    <col min="5371" max="5371" width="5.140625" style="357" customWidth="1"/>
    <col min="5372" max="5372" width="5.7109375" style="357" customWidth="1"/>
    <col min="5373" max="5373" width="47.140625" style="357" customWidth="1"/>
    <col min="5374" max="5377" width="12.7109375" style="357" customWidth="1"/>
    <col min="5378" max="5626" width="9.140625" style="357"/>
    <col min="5627" max="5627" width="5.140625" style="357" customWidth="1"/>
    <col min="5628" max="5628" width="5.7109375" style="357" customWidth="1"/>
    <col min="5629" max="5629" width="47.140625" style="357" customWidth="1"/>
    <col min="5630" max="5633" width="12.7109375" style="357" customWidth="1"/>
    <col min="5634" max="5882" width="9.140625" style="357"/>
    <col min="5883" max="5883" width="5.140625" style="357" customWidth="1"/>
    <col min="5884" max="5884" width="5.7109375" style="357" customWidth="1"/>
    <col min="5885" max="5885" width="47.140625" style="357" customWidth="1"/>
    <col min="5886" max="5889" width="12.7109375" style="357" customWidth="1"/>
    <col min="5890" max="6138" width="9.140625" style="357"/>
    <col min="6139" max="6139" width="5.140625" style="357" customWidth="1"/>
    <col min="6140" max="6140" width="5.7109375" style="357" customWidth="1"/>
    <col min="6141" max="6141" width="47.140625" style="357" customWidth="1"/>
    <col min="6142" max="6145" width="12.7109375" style="357" customWidth="1"/>
    <col min="6146" max="6394" width="9.140625" style="357"/>
    <col min="6395" max="6395" width="5.140625" style="357" customWidth="1"/>
    <col min="6396" max="6396" width="5.7109375" style="357" customWidth="1"/>
    <col min="6397" max="6397" width="47.140625" style="357" customWidth="1"/>
    <col min="6398" max="6401" width="12.7109375" style="357" customWidth="1"/>
    <col min="6402" max="6650" width="9.140625" style="357"/>
    <col min="6651" max="6651" width="5.140625" style="357" customWidth="1"/>
    <col min="6652" max="6652" width="5.7109375" style="357" customWidth="1"/>
    <col min="6653" max="6653" width="47.140625" style="357" customWidth="1"/>
    <col min="6654" max="6657" width="12.7109375" style="357" customWidth="1"/>
    <col min="6658" max="6906" width="9.140625" style="357"/>
    <col min="6907" max="6907" width="5.140625" style="357" customWidth="1"/>
    <col min="6908" max="6908" width="5.7109375" style="357" customWidth="1"/>
    <col min="6909" max="6909" width="47.140625" style="357" customWidth="1"/>
    <col min="6910" max="6913" width="12.7109375" style="357" customWidth="1"/>
    <col min="6914" max="7162" width="9.140625" style="357"/>
    <col min="7163" max="7163" width="5.140625" style="357" customWidth="1"/>
    <col min="7164" max="7164" width="5.7109375" style="357" customWidth="1"/>
    <col min="7165" max="7165" width="47.140625" style="357" customWidth="1"/>
    <col min="7166" max="7169" width="12.7109375" style="357" customWidth="1"/>
    <col min="7170" max="7418" width="9.140625" style="357"/>
    <col min="7419" max="7419" width="5.140625" style="357" customWidth="1"/>
    <col min="7420" max="7420" width="5.7109375" style="357" customWidth="1"/>
    <col min="7421" max="7421" width="47.140625" style="357" customWidth="1"/>
    <col min="7422" max="7425" width="12.7109375" style="357" customWidth="1"/>
    <col min="7426" max="7674" width="9.140625" style="357"/>
    <col min="7675" max="7675" width="5.140625" style="357" customWidth="1"/>
    <col min="7676" max="7676" width="5.7109375" style="357" customWidth="1"/>
    <col min="7677" max="7677" width="47.140625" style="357" customWidth="1"/>
    <col min="7678" max="7681" width="12.7109375" style="357" customWidth="1"/>
    <col min="7682" max="7930" width="9.140625" style="357"/>
    <col min="7931" max="7931" width="5.140625" style="357" customWidth="1"/>
    <col min="7932" max="7932" width="5.7109375" style="357" customWidth="1"/>
    <col min="7933" max="7933" width="47.140625" style="357" customWidth="1"/>
    <col min="7934" max="7937" width="12.7109375" style="357" customWidth="1"/>
    <col min="7938" max="8186" width="9.140625" style="357"/>
    <col min="8187" max="8187" width="5.140625" style="357" customWidth="1"/>
    <col min="8188" max="8188" width="5.7109375" style="357" customWidth="1"/>
    <col min="8189" max="8189" width="47.140625" style="357" customWidth="1"/>
    <col min="8190" max="8193" width="12.7109375" style="357" customWidth="1"/>
    <col min="8194" max="8442" width="9.140625" style="357"/>
    <col min="8443" max="8443" width="5.140625" style="357" customWidth="1"/>
    <col min="8444" max="8444" width="5.7109375" style="357" customWidth="1"/>
    <col min="8445" max="8445" width="47.140625" style="357" customWidth="1"/>
    <col min="8446" max="8449" width="12.7109375" style="357" customWidth="1"/>
    <col min="8450" max="8698" width="9.140625" style="357"/>
    <col min="8699" max="8699" width="5.140625" style="357" customWidth="1"/>
    <col min="8700" max="8700" width="5.7109375" style="357" customWidth="1"/>
    <col min="8701" max="8701" width="47.140625" style="357" customWidth="1"/>
    <col min="8702" max="8705" width="12.7109375" style="357" customWidth="1"/>
    <col min="8706" max="8954" width="9.140625" style="357"/>
    <col min="8955" max="8955" width="5.140625" style="357" customWidth="1"/>
    <col min="8956" max="8956" width="5.7109375" style="357" customWidth="1"/>
    <col min="8957" max="8957" width="47.140625" style="357" customWidth="1"/>
    <col min="8958" max="8961" width="12.7109375" style="357" customWidth="1"/>
    <col min="8962" max="9210" width="9.140625" style="357"/>
    <col min="9211" max="9211" width="5.140625" style="357" customWidth="1"/>
    <col min="9212" max="9212" width="5.7109375" style="357" customWidth="1"/>
    <col min="9213" max="9213" width="47.140625" style="357" customWidth="1"/>
    <col min="9214" max="9217" width="12.7109375" style="357" customWidth="1"/>
    <col min="9218" max="9466" width="9.140625" style="357"/>
    <col min="9467" max="9467" width="5.140625" style="357" customWidth="1"/>
    <col min="9468" max="9468" width="5.7109375" style="357" customWidth="1"/>
    <col min="9469" max="9469" width="47.140625" style="357" customWidth="1"/>
    <col min="9470" max="9473" width="12.7109375" style="357" customWidth="1"/>
    <col min="9474" max="9722" width="9.140625" style="357"/>
    <col min="9723" max="9723" width="5.140625" style="357" customWidth="1"/>
    <col min="9724" max="9724" width="5.7109375" style="357" customWidth="1"/>
    <col min="9725" max="9725" width="47.140625" style="357" customWidth="1"/>
    <col min="9726" max="9729" width="12.7109375" style="357" customWidth="1"/>
    <col min="9730" max="9978" width="9.140625" style="357"/>
    <col min="9979" max="9979" width="5.140625" style="357" customWidth="1"/>
    <col min="9980" max="9980" width="5.7109375" style="357" customWidth="1"/>
    <col min="9981" max="9981" width="47.140625" style="357" customWidth="1"/>
    <col min="9982" max="9985" width="12.7109375" style="357" customWidth="1"/>
    <col min="9986" max="10234" width="9.140625" style="357"/>
    <col min="10235" max="10235" width="5.140625" style="357" customWidth="1"/>
    <col min="10236" max="10236" width="5.7109375" style="357" customWidth="1"/>
    <col min="10237" max="10237" width="47.140625" style="357" customWidth="1"/>
    <col min="10238" max="10241" width="12.7109375" style="357" customWidth="1"/>
    <col min="10242" max="10490" width="9.140625" style="357"/>
    <col min="10491" max="10491" width="5.140625" style="357" customWidth="1"/>
    <col min="10492" max="10492" width="5.7109375" style="357" customWidth="1"/>
    <col min="10493" max="10493" width="47.140625" style="357" customWidth="1"/>
    <col min="10494" max="10497" width="12.7109375" style="357" customWidth="1"/>
    <col min="10498" max="10746" width="9.140625" style="357"/>
    <col min="10747" max="10747" width="5.140625" style="357" customWidth="1"/>
    <col min="10748" max="10748" width="5.7109375" style="357" customWidth="1"/>
    <col min="10749" max="10749" width="47.140625" style="357" customWidth="1"/>
    <col min="10750" max="10753" width="12.7109375" style="357" customWidth="1"/>
    <col min="10754" max="11002" width="9.140625" style="357"/>
    <col min="11003" max="11003" width="5.140625" style="357" customWidth="1"/>
    <col min="11004" max="11004" width="5.7109375" style="357" customWidth="1"/>
    <col min="11005" max="11005" width="47.140625" style="357" customWidth="1"/>
    <col min="11006" max="11009" width="12.7109375" style="357" customWidth="1"/>
    <col min="11010" max="11258" width="9.140625" style="357"/>
    <col min="11259" max="11259" width="5.140625" style="357" customWidth="1"/>
    <col min="11260" max="11260" width="5.7109375" style="357" customWidth="1"/>
    <col min="11261" max="11261" width="47.140625" style="357" customWidth="1"/>
    <col min="11262" max="11265" width="12.7109375" style="357" customWidth="1"/>
    <col min="11266" max="11514" width="9.140625" style="357"/>
    <col min="11515" max="11515" width="5.140625" style="357" customWidth="1"/>
    <col min="11516" max="11516" width="5.7109375" style="357" customWidth="1"/>
    <col min="11517" max="11517" width="47.140625" style="357" customWidth="1"/>
    <col min="11518" max="11521" width="12.7109375" style="357" customWidth="1"/>
    <col min="11522" max="11770" width="9.140625" style="357"/>
    <col min="11771" max="11771" width="5.140625" style="357" customWidth="1"/>
    <col min="11772" max="11772" width="5.7109375" style="357" customWidth="1"/>
    <col min="11773" max="11773" width="47.140625" style="357" customWidth="1"/>
    <col min="11774" max="11777" width="12.7109375" style="357" customWidth="1"/>
    <col min="11778" max="12026" width="9.140625" style="357"/>
    <col min="12027" max="12027" width="5.140625" style="357" customWidth="1"/>
    <col min="12028" max="12028" width="5.7109375" style="357" customWidth="1"/>
    <col min="12029" max="12029" width="47.140625" style="357" customWidth="1"/>
    <col min="12030" max="12033" width="12.7109375" style="357" customWidth="1"/>
    <col min="12034" max="12282" width="9.140625" style="357"/>
    <col min="12283" max="12283" width="5.140625" style="357" customWidth="1"/>
    <col min="12284" max="12284" width="5.7109375" style="357" customWidth="1"/>
    <col min="12285" max="12285" width="47.140625" style="357" customWidth="1"/>
    <col min="12286" max="12289" width="12.7109375" style="357" customWidth="1"/>
    <col min="12290" max="12538" width="9.140625" style="357"/>
    <col min="12539" max="12539" width="5.140625" style="357" customWidth="1"/>
    <col min="12540" max="12540" width="5.7109375" style="357" customWidth="1"/>
    <col min="12541" max="12541" width="47.140625" style="357" customWidth="1"/>
    <col min="12542" max="12545" width="12.7109375" style="357" customWidth="1"/>
    <col min="12546" max="12794" width="9.140625" style="357"/>
    <col min="12795" max="12795" width="5.140625" style="357" customWidth="1"/>
    <col min="12796" max="12796" width="5.7109375" style="357" customWidth="1"/>
    <col min="12797" max="12797" width="47.140625" style="357" customWidth="1"/>
    <col min="12798" max="12801" width="12.7109375" style="357" customWidth="1"/>
    <col min="12802" max="13050" width="9.140625" style="357"/>
    <col min="13051" max="13051" width="5.140625" style="357" customWidth="1"/>
    <col min="13052" max="13052" width="5.7109375" style="357" customWidth="1"/>
    <col min="13053" max="13053" width="47.140625" style="357" customWidth="1"/>
    <col min="13054" max="13057" width="12.7109375" style="357" customWidth="1"/>
    <col min="13058" max="13306" width="9.140625" style="357"/>
    <col min="13307" max="13307" width="5.140625" style="357" customWidth="1"/>
    <col min="13308" max="13308" width="5.7109375" style="357" customWidth="1"/>
    <col min="13309" max="13309" width="47.140625" style="357" customWidth="1"/>
    <col min="13310" max="13313" width="12.7109375" style="357" customWidth="1"/>
    <col min="13314" max="13562" width="9.140625" style="357"/>
    <col min="13563" max="13563" width="5.140625" style="357" customWidth="1"/>
    <col min="13564" max="13564" width="5.7109375" style="357" customWidth="1"/>
    <col min="13565" max="13565" width="47.140625" style="357" customWidth="1"/>
    <col min="13566" max="13569" width="12.7109375" style="357" customWidth="1"/>
    <col min="13570" max="13818" width="9.140625" style="357"/>
    <col min="13819" max="13819" width="5.140625" style="357" customWidth="1"/>
    <col min="13820" max="13820" width="5.7109375" style="357" customWidth="1"/>
    <col min="13821" max="13821" width="47.140625" style="357" customWidth="1"/>
    <col min="13822" max="13825" width="12.7109375" style="357" customWidth="1"/>
    <col min="13826" max="14074" width="9.140625" style="357"/>
    <col min="14075" max="14075" width="5.140625" style="357" customWidth="1"/>
    <col min="14076" max="14076" width="5.7109375" style="357" customWidth="1"/>
    <col min="14077" max="14077" width="47.140625" style="357" customWidth="1"/>
    <col min="14078" max="14081" width="12.7109375" style="357" customWidth="1"/>
    <col min="14082" max="14330" width="9.140625" style="357"/>
    <col min="14331" max="14331" width="5.140625" style="357" customWidth="1"/>
    <col min="14332" max="14332" width="5.7109375" style="357" customWidth="1"/>
    <col min="14333" max="14333" width="47.140625" style="357" customWidth="1"/>
    <col min="14334" max="14337" width="12.7109375" style="357" customWidth="1"/>
    <col min="14338" max="14586" width="9.140625" style="357"/>
    <col min="14587" max="14587" width="5.140625" style="357" customWidth="1"/>
    <col min="14588" max="14588" width="5.7109375" style="357" customWidth="1"/>
    <col min="14589" max="14589" width="47.140625" style="357" customWidth="1"/>
    <col min="14590" max="14593" width="12.7109375" style="357" customWidth="1"/>
    <col min="14594" max="14842" width="9.140625" style="357"/>
    <col min="14843" max="14843" width="5.140625" style="357" customWidth="1"/>
    <col min="14844" max="14844" width="5.7109375" style="357" customWidth="1"/>
    <col min="14845" max="14845" width="47.140625" style="357" customWidth="1"/>
    <col min="14846" max="14849" width="12.7109375" style="357" customWidth="1"/>
    <col min="14850" max="15098" width="9.140625" style="357"/>
    <col min="15099" max="15099" width="5.140625" style="357" customWidth="1"/>
    <col min="15100" max="15100" width="5.7109375" style="357" customWidth="1"/>
    <col min="15101" max="15101" width="47.140625" style="357" customWidth="1"/>
    <col min="15102" max="15105" width="12.7109375" style="357" customWidth="1"/>
    <col min="15106" max="15354" width="9.140625" style="357"/>
    <col min="15355" max="15355" width="5.140625" style="357" customWidth="1"/>
    <col min="15356" max="15356" width="5.7109375" style="357" customWidth="1"/>
    <col min="15357" max="15357" width="47.140625" style="357" customWidth="1"/>
    <col min="15358" max="15361" width="12.7109375" style="357" customWidth="1"/>
    <col min="15362" max="15610" width="9.140625" style="357"/>
    <col min="15611" max="15611" width="5.140625" style="357" customWidth="1"/>
    <col min="15612" max="15612" width="5.7109375" style="357" customWidth="1"/>
    <col min="15613" max="15613" width="47.140625" style="357" customWidth="1"/>
    <col min="15614" max="15617" width="12.7109375" style="357" customWidth="1"/>
    <col min="15618" max="15866" width="9.140625" style="357"/>
    <col min="15867" max="15867" width="5.140625" style="357" customWidth="1"/>
    <col min="15868" max="15868" width="5.7109375" style="357" customWidth="1"/>
    <col min="15869" max="15869" width="47.140625" style="357" customWidth="1"/>
    <col min="15870" max="15873" width="12.7109375" style="357" customWidth="1"/>
    <col min="15874" max="16122" width="9.140625" style="357"/>
    <col min="16123" max="16123" width="5.140625" style="357" customWidth="1"/>
    <col min="16124" max="16124" width="5.7109375" style="357" customWidth="1"/>
    <col min="16125" max="16125" width="47.140625" style="357" customWidth="1"/>
    <col min="16126" max="16129" width="12.7109375" style="357" customWidth="1"/>
    <col min="16130" max="16384" width="9.140625" style="357"/>
  </cols>
  <sheetData>
    <row r="1" spans="1:7" ht="15.75" x14ac:dyDescent="0.25">
      <c r="A1" s="355" t="s">
        <v>908</v>
      </c>
    </row>
    <row r="2" spans="1:7" ht="12" customHeight="1" x14ac:dyDescent="0.2">
      <c r="A2" s="505"/>
      <c r="B2" s="505"/>
      <c r="C2" s="505"/>
      <c r="D2" s="432">
        <v>2020</v>
      </c>
      <c r="E2" s="433"/>
      <c r="F2" s="432">
        <v>2021</v>
      </c>
      <c r="G2" s="433"/>
    </row>
    <row r="3" spans="1:7" ht="12" customHeight="1" x14ac:dyDescent="0.2">
      <c r="A3" s="16" t="s">
        <v>466</v>
      </c>
      <c r="B3" s="66" t="s">
        <v>467</v>
      </c>
      <c r="C3" s="16" t="s">
        <v>1</v>
      </c>
      <c r="D3" s="121" t="s">
        <v>811</v>
      </c>
      <c r="E3" s="121" t="s">
        <v>812</v>
      </c>
      <c r="F3" s="121" t="s">
        <v>811</v>
      </c>
      <c r="G3" s="121" t="s">
        <v>812</v>
      </c>
    </row>
    <row r="4" spans="1:7" ht="12.6" customHeight="1" x14ac:dyDescent="0.2">
      <c r="A4" s="117">
        <v>1</v>
      </c>
      <c r="B4" s="117">
        <v>2143</v>
      </c>
      <c r="C4" s="1" t="s">
        <v>32</v>
      </c>
      <c r="D4" s="18">
        <v>750000</v>
      </c>
      <c r="E4" s="407">
        <v>0</v>
      </c>
      <c r="F4" s="18">
        <v>750000</v>
      </c>
      <c r="G4" s="407">
        <v>0</v>
      </c>
    </row>
    <row r="5" spans="1:7" ht="12.6" customHeight="1" x14ac:dyDescent="0.2">
      <c r="A5" s="117">
        <v>1</v>
      </c>
      <c r="B5" s="117">
        <v>6223</v>
      </c>
      <c r="C5" s="1" t="s">
        <v>901</v>
      </c>
      <c r="D5" s="18">
        <v>185000</v>
      </c>
      <c r="E5" s="359">
        <v>0</v>
      </c>
      <c r="F5" s="18">
        <v>185000</v>
      </c>
      <c r="G5" s="359">
        <v>0</v>
      </c>
    </row>
    <row r="6" spans="1:7" ht="12.6" customHeight="1" thickBot="1" x14ac:dyDescent="0.25">
      <c r="A6" s="155">
        <v>1</v>
      </c>
      <c r="B6" s="155">
        <v>3392</v>
      </c>
      <c r="C6" s="2" t="s">
        <v>813</v>
      </c>
      <c r="D6" s="19">
        <v>350000</v>
      </c>
      <c r="E6" s="360">
        <v>0</v>
      </c>
      <c r="F6" s="19">
        <v>350000</v>
      </c>
      <c r="G6" s="360">
        <v>0</v>
      </c>
    </row>
    <row r="7" spans="1:7" ht="12.6" customHeight="1" thickBot="1" x14ac:dyDescent="0.25">
      <c r="A7" s="140">
        <v>1</v>
      </c>
      <c r="B7" s="141"/>
      <c r="C7" s="271" t="s">
        <v>814</v>
      </c>
      <c r="D7" s="142">
        <f>SUM(D4:D6)</f>
        <v>1285000</v>
      </c>
      <c r="E7" s="142">
        <v>0</v>
      </c>
      <c r="F7" s="142">
        <f>SUM(F4:F6)</f>
        <v>1285000</v>
      </c>
      <c r="G7" s="257">
        <v>0</v>
      </c>
    </row>
    <row r="8" spans="1:7" ht="12.6" customHeight="1" x14ac:dyDescent="0.2">
      <c r="A8" s="138">
        <v>2</v>
      </c>
      <c r="B8" s="138">
        <v>3111</v>
      </c>
      <c r="C8" s="3" t="s">
        <v>4</v>
      </c>
      <c r="D8" s="17">
        <v>3015000</v>
      </c>
      <c r="E8" s="363">
        <v>14000</v>
      </c>
      <c r="F8" s="17">
        <v>3015000</v>
      </c>
      <c r="G8" s="363">
        <v>14000</v>
      </c>
    </row>
    <row r="9" spans="1:7" ht="12.6" customHeight="1" x14ac:dyDescent="0.2">
      <c r="A9" s="117">
        <v>2</v>
      </c>
      <c r="B9" s="117">
        <v>3113</v>
      </c>
      <c r="C9" s="1" t="s">
        <v>5</v>
      </c>
      <c r="D9" s="18">
        <v>16678000</v>
      </c>
      <c r="E9" s="359">
        <v>14000</v>
      </c>
      <c r="F9" s="18">
        <v>16678000</v>
      </c>
      <c r="G9" s="359">
        <v>14000</v>
      </c>
    </row>
    <row r="10" spans="1:7" ht="12.6" customHeight="1" x14ac:dyDescent="0.2">
      <c r="A10" s="117">
        <v>2</v>
      </c>
      <c r="B10" s="117">
        <v>3141</v>
      </c>
      <c r="C10" s="1" t="s">
        <v>180</v>
      </c>
      <c r="D10" s="18">
        <v>1300000</v>
      </c>
      <c r="E10" s="359">
        <v>0</v>
      </c>
      <c r="F10" s="18">
        <v>1300000</v>
      </c>
      <c r="G10" s="359">
        <v>0</v>
      </c>
    </row>
    <row r="11" spans="1:7" ht="12.6" customHeight="1" x14ac:dyDescent="0.2">
      <c r="A11" s="117">
        <v>2</v>
      </c>
      <c r="B11" s="117">
        <v>3231</v>
      </c>
      <c r="C11" s="1" t="s">
        <v>6</v>
      </c>
      <c r="D11" s="18">
        <v>150000</v>
      </c>
      <c r="E11" s="359">
        <v>169000</v>
      </c>
      <c r="F11" s="18">
        <v>150000</v>
      </c>
      <c r="G11" s="359">
        <v>169000</v>
      </c>
    </row>
    <row r="12" spans="1:7" ht="12.6" customHeight="1" x14ac:dyDescent="0.2">
      <c r="A12" s="117">
        <v>2</v>
      </c>
      <c r="B12" s="117">
        <v>3392</v>
      </c>
      <c r="C12" s="1" t="s">
        <v>182</v>
      </c>
      <c r="D12" s="18">
        <v>150000</v>
      </c>
      <c r="E12" s="359">
        <v>0</v>
      </c>
      <c r="F12" s="18">
        <v>150000</v>
      </c>
      <c r="G12" s="359">
        <v>0</v>
      </c>
    </row>
    <row r="13" spans="1:7" ht="12.6" customHeight="1" thickBot="1" x14ac:dyDescent="0.25">
      <c r="A13" s="155">
        <v>2</v>
      </c>
      <c r="B13" s="155">
        <v>3421</v>
      </c>
      <c r="C13" s="2" t="s">
        <v>127</v>
      </c>
      <c r="D13" s="19">
        <v>1120000</v>
      </c>
      <c r="E13" s="360">
        <v>19000</v>
      </c>
      <c r="F13" s="19">
        <v>1120000</v>
      </c>
      <c r="G13" s="360">
        <v>19000</v>
      </c>
    </row>
    <row r="14" spans="1:7" ht="12.6" customHeight="1" thickBot="1" x14ac:dyDescent="0.25">
      <c r="A14" s="140">
        <v>2</v>
      </c>
      <c r="B14" s="141"/>
      <c r="C14" s="271" t="s">
        <v>815</v>
      </c>
      <c r="D14" s="142">
        <f>SUM(D8:D13)</f>
        <v>22413000</v>
      </c>
      <c r="E14" s="142">
        <f>SUM(E8:E13)</f>
        <v>216000</v>
      </c>
      <c r="F14" s="142">
        <f>SUM(F8:F13)</f>
        <v>22413000</v>
      </c>
      <c r="G14" s="257">
        <f>SUM(G8:G13)</f>
        <v>216000</v>
      </c>
    </row>
    <row r="15" spans="1:7" ht="12.6" customHeight="1" x14ac:dyDescent="0.2">
      <c r="A15" s="138">
        <v>3</v>
      </c>
      <c r="B15" s="138">
        <v>3311</v>
      </c>
      <c r="C15" s="3" t="s">
        <v>35</v>
      </c>
      <c r="D15" s="17">
        <v>250000</v>
      </c>
      <c r="E15" s="363">
        <v>0</v>
      </c>
      <c r="F15" s="17">
        <v>250000</v>
      </c>
      <c r="G15" s="363">
        <v>0</v>
      </c>
    </row>
    <row r="16" spans="1:7" ht="12.6" customHeight="1" x14ac:dyDescent="0.2">
      <c r="A16" s="117">
        <v>3</v>
      </c>
      <c r="B16" s="117">
        <v>3319</v>
      </c>
      <c r="C16" s="1" t="s">
        <v>186</v>
      </c>
      <c r="D16" s="18">
        <v>70000</v>
      </c>
      <c r="E16" s="359">
        <v>0</v>
      </c>
      <c r="F16" s="18">
        <v>70000</v>
      </c>
      <c r="G16" s="359">
        <v>0</v>
      </c>
    </row>
    <row r="17" spans="1:7" ht="12.6" customHeight="1" x14ac:dyDescent="0.2">
      <c r="A17" s="117">
        <v>3</v>
      </c>
      <c r="B17" s="117">
        <v>3322</v>
      </c>
      <c r="C17" s="1" t="s">
        <v>36</v>
      </c>
      <c r="D17" s="18">
        <v>717000</v>
      </c>
      <c r="E17" s="359">
        <v>0</v>
      </c>
      <c r="F17" s="18">
        <v>717000</v>
      </c>
      <c r="G17" s="359">
        <v>0</v>
      </c>
    </row>
    <row r="18" spans="1:7" ht="12.6" customHeight="1" x14ac:dyDescent="0.2">
      <c r="A18" s="117">
        <v>3</v>
      </c>
      <c r="B18" s="117">
        <v>3326</v>
      </c>
      <c r="C18" s="1" t="s">
        <v>816</v>
      </c>
      <c r="D18" s="18">
        <v>170000</v>
      </c>
      <c r="E18" s="359">
        <v>0</v>
      </c>
      <c r="F18" s="18">
        <v>170000</v>
      </c>
      <c r="G18" s="359">
        <v>0</v>
      </c>
    </row>
    <row r="19" spans="1:7" ht="12.6" customHeight="1" x14ac:dyDescent="0.2">
      <c r="A19" s="117">
        <v>3</v>
      </c>
      <c r="B19" s="117">
        <v>3392</v>
      </c>
      <c r="C19" s="1" t="s">
        <v>128</v>
      </c>
      <c r="D19" s="18">
        <v>12563000</v>
      </c>
      <c r="E19" s="359">
        <v>0</v>
      </c>
      <c r="F19" s="18">
        <v>12563000</v>
      </c>
      <c r="G19" s="359">
        <v>0</v>
      </c>
    </row>
    <row r="20" spans="1:7" ht="12.6" customHeight="1" thickBot="1" x14ac:dyDescent="0.25">
      <c r="A20" s="155">
        <v>3</v>
      </c>
      <c r="B20" s="155">
        <v>3392</v>
      </c>
      <c r="C20" s="2" t="s">
        <v>817</v>
      </c>
      <c r="D20" s="19">
        <v>955000</v>
      </c>
      <c r="E20" s="360">
        <v>0</v>
      </c>
      <c r="F20" s="19">
        <v>955000</v>
      </c>
      <c r="G20" s="360">
        <v>0</v>
      </c>
    </row>
    <row r="21" spans="1:7" ht="12.6" customHeight="1" thickBot="1" x14ac:dyDescent="0.25">
      <c r="A21" s="140">
        <v>3</v>
      </c>
      <c r="B21" s="141"/>
      <c r="C21" s="271" t="s">
        <v>818</v>
      </c>
      <c r="D21" s="142">
        <f>SUM(D15:D20)</f>
        <v>14725000</v>
      </c>
      <c r="E21" s="142">
        <f>SUM(E16:E20)</f>
        <v>0</v>
      </c>
      <c r="F21" s="142">
        <f>SUM(F15:F20)</f>
        <v>14725000</v>
      </c>
      <c r="G21" s="257">
        <f>SUM(G16:G20)</f>
        <v>0</v>
      </c>
    </row>
    <row r="22" spans="1:7" ht="12.6" customHeight="1" x14ac:dyDescent="0.2">
      <c r="A22" s="138">
        <v>4</v>
      </c>
      <c r="B22" s="138">
        <v>3341</v>
      </c>
      <c r="C22" s="3" t="s">
        <v>819</v>
      </c>
      <c r="D22" s="17">
        <v>940000</v>
      </c>
      <c r="E22" s="363">
        <v>0</v>
      </c>
      <c r="F22" s="17">
        <v>940000</v>
      </c>
      <c r="G22" s="363">
        <v>0</v>
      </c>
    </row>
    <row r="23" spans="1:7" ht="12.6" customHeight="1" x14ac:dyDescent="0.2">
      <c r="A23" s="117">
        <v>4</v>
      </c>
      <c r="B23" s="117">
        <v>3349</v>
      </c>
      <c r="C23" s="1" t="s">
        <v>39</v>
      </c>
      <c r="D23" s="18">
        <v>70000</v>
      </c>
      <c r="E23" s="359">
        <v>0</v>
      </c>
      <c r="F23" s="18">
        <v>70000</v>
      </c>
      <c r="G23" s="359">
        <v>0</v>
      </c>
    </row>
    <row r="24" spans="1:7" ht="12.6" customHeight="1" x14ac:dyDescent="0.2">
      <c r="A24" s="117">
        <v>4</v>
      </c>
      <c r="B24" s="117">
        <v>3392</v>
      </c>
      <c r="C24" s="1" t="s">
        <v>37</v>
      </c>
      <c r="D24" s="18">
        <v>300000</v>
      </c>
      <c r="E24" s="359">
        <v>0</v>
      </c>
      <c r="F24" s="18">
        <v>300000</v>
      </c>
      <c r="G24" s="359">
        <v>0</v>
      </c>
    </row>
    <row r="25" spans="1:7" ht="12.6" customHeight="1" thickBot="1" x14ac:dyDescent="0.25">
      <c r="A25" s="155">
        <v>4</v>
      </c>
      <c r="B25" s="155">
        <v>3399</v>
      </c>
      <c r="C25" s="2" t="s">
        <v>203</v>
      </c>
      <c r="D25" s="19">
        <v>530000</v>
      </c>
      <c r="E25" s="360">
        <v>0</v>
      </c>
      <c r="F25" s="19">
        <v>530000</v>
      </c>
      <c r="G25" s="360">
        <v>0</v>
      </c>
    </row>
    <row r="26" spans="1:7" ht="12.6" customHeight="1" thickBot="1" x14ac:dyDescent="0.25">
      <c r="A26" s="140">
        <v>4</v>
      </c>
      <c r="B26" s="141"/>
      <c r="C26" s="271" t="s">
        <v>820</v>
      </c>
      <c r="D26" s="142">
        <f>SUM(D22:D25)</f>
        <v>1840000</v>
      </c>
      <c r="E26" s="142">
        <v>0</v>
      </c>
      <c r="F26" s="142">
        <f>SUM(F22:F25)</f>
        <v>1840000</v>
      </c>
      <c r="G26" s="257">
        <v>0</v>
      </c>
    </row>
    <row r="27" spans="1:7" ht="12.6" customHeight="1" x14ac:dyDescent="0.2">
      <c r="A27" s="138">
        <v>5</v>
      </c>
      <c r="B27" s="138">
        <v>3412</v>
      </c>
      <c r="C27" s="3" t="s">
        <v>821</v>
      </c>
      <c r="D27" s="17">
        <v>502000</v>
      </c>
      <c r="E27" s="363">
        <v>0</v>
      </c>
      <c r="F27" s="17">
        <v>502000</v>
      </c>
      <c r="G27" s="363">
        <v>0</v>
      </c>
    </row>
    <row r="28" spans="1:7" ht="12.6" customHeight="1" x14ac:dyDescent="0.2">
      <c r="A28" s="117">
        <v>5</v>
      </c>
      <c r="B28" s="117">
        <v>3419</v>
      </c>
      <c r="C28" s="1" t="s">
        <v>130</v>
      </c>
      <c r="D28" s="18">
        <v>380000</v>
      </c>
      <c r="E28" s="359">
        <v>0</v>
      </c>
      <c r="F28" s="18">
        <v>380000</v>
      </c>
      <c r="G28" s="359">
        <v>0</v>
      </c>
    </row>
    <row r="29" spans="1:7" ht="12.6" customHeight="1" x14ac:dyDescent="0.2">
      <c r="A29" s="117">
        <v>5</v>
      </c>
      <c r="B29" s="117">
        <v>3419</v>
      </c>
      <c r="C29" s="1" t="s">
        <v>799</v>
      </c>
      <c r="D29" s="18">
        <v>6190000</v>
      </c>
      <c r="E29" s="359">
        <v>0</v>
      </c>
      <c r="F29" s="18">
        <v>6190000</v>
      </c>
      <c r="G29" s="359">
        <v>0</v>
      </c>
    </row>
    <row r="30" spans="1:7" ht="12.6" customHeight="1" x14ac:dyDescent="0.2">
      <c r="A30" s="117">
        <v>5</v>
      </c>
      <c r="B30" s="117">
        <v>3419</v>
      </c>
      <c r="C30" s="1" t="s">
        <v>870</v>
      </c>
      <c r="D30" s="18">
        <v>2920000</v>
      </c>
      <c r="E30" s="359">
        <v>0</v>
      </c>
      <c r="F30" s="18">
        <v>2920000</v>
      </c>
      <c r="G30" s="359">
        <v>0</v>
      </c>
    </row>
    <row r="31" spans="1:7" ht="12.6" customHeight="1" x14ac:dyDescent="0.2">
      <c r="A31" s="117">
        <v>5</v>
      </c>
      <c r="B31" s="117">
        <v>3419</v>
      </c>
      <c r="C31" s="1" t="s">
        <v>822</v>
      </c>
      <c r="D31" s="18">
        <v>1000000</v>
      </c>
      <c r="E31" s="359">
        <v>0</v>
      </c>
      <c r="F31" s="18">
        <v>1000000</v>
      </c>
      <c r="G31" s="359">
        <v>0</v>
      </c>
    </row>
    <row r="32" spans="1:7" ht="12.6" customHeight="1" thickBot="1" x14ac:dyDescent="0.25">
      <c r="A32" s="155">
        <v>5</v>
      </c>
      <c r="B32" s="155">
        <v>3429</v>
      </c>
      <c r="C32" s="2" t="s">
        <v>823</v>
      </c>
      <c r="D32" s="19">
        <v>3340000</v>
      </c>
      <c r="E32" s="360">
        <v>0</v>
      </c>
      <c r="F32" s="19">
        <v>3340000</v>
      </c>
      <c r="G32" s="360">
        <v>0</v>
      </c>
    </row>
    <row r="33" spans="1:7" ht="12.6" customHeight="1" thickBot="1" x14ac:dyDescent="0.25">
      <c r="A33" s="140">
        <v>5</v>
      </c>
      <c r="B33" s="141"/>
      <c r="C33" s="271" t="s">
        <v>824</v>
      </c>
      <c r="D33" s="142">
        <f>SUM(D27:D32)</f>
        <v>14332000</v>
      </c>
      <c r="E33" s="142">
        <v>0</v>
      </c>
      <c r="F33" s="142">
        <f>SUM(F27:F32)</f>
        <v>14332000</v>
      </c>
      <c r="G33" s="257">
        <v>0</v>
      </c>
    </row>
    <row r="34" spans="1:7" ht="12.6" customHeight="1" x14ac:dyDescent="0.2">
      <c r="A34" s="158">
        <v>6</v>
      </c>
      <c r="B34" s="158">
        <v>3525</v>
      </c>
      <c r="C34" s="404" t="s">
        <v>869</v>
      </c>
      <c r="D34" s="24">
        <v>200000</v>
      </c>
      <c r="E34" s="24">
        <v>0</v>
      </c>
      <c r="F34" s="24">
        <v>200000</v>
      </c>
      <c r="G34" s="24">
        <v>0</v>
      </c>
    </row>
    <row r="35" spans="1:7" ht="12.6" customHeight="1" x14ac:dyDescent="0.2">
      <c r="A35" s="117">
        <v>6</v>
      </c>
      <c r="B35" s="117">
        <v>3543</v>
      </c>
      <c r="C35" s="1" t="s">
        <v>900</v>
      </c>
      <c r="D35" s="18">
        <v>550000</v>
      </c>
      <c r="E35" s="359">
        <v>0</v>
      </c>
      <c r="F35" s="18">
        <v>550000</v>
      </c>
      <c r="G35" s="359">
        <v>0</v>
      </c>
    </row>
    <row r="36" spans="1:7" ht="12.6" customHeight="1" x14ac:dyDescent="0.2">
      <c r="A36" s="117">
        <v>6</v>
      </c>
      <c r="B36" s="117">
        <v>4333</v>
      </c>
      <c r="C36" s="1" t="s">
        <v>40</v>
      </c>
      <c r="D36" s="18">
        <v>390000</v>
      </c>
      <c r="E36" s="359">
        <v>0</v>
      </c>
      <c r="F36" s="18">
        <v>390000</v>
      </c>
      <c r="G36" s="359">
        <v>0</v>
      </c>
    </row>
    <row r="37" spans="1:7" ht="12.6" customHeight="1" x14ac:dyDescent="0.2">
      <c r="A37" s="117">
        <v>6</v>
      </c>
      <c r="B37" s="117">
        <v>4339</v>
      </c>
      <c r="C37" s="1" t="s">
        <v>826</v>
      </c>
      <c r="D37" s="18">
        <v>312000</v>
      </c>
      <c r="E37" s="359">
        <v>0</v>
      </c>
      <c r="F37" s="18">
        <v>312000</v>
      </c>
      <c r="G37" s="359">
        <v>0</v>
      </c>
    </row>
    <row r="38" spans="1:7" ht="12.6" customHeight="1" x14ac:dyDescent="0.2">
      <c r="A38" s="117">
        <v>6</v>
      </c>
      <c r="B38" s="117">
        <v>4341</v>
      </c>
      <c r="C38" s="1" t="s">
        <v>827</v>
      </c>
      <c r="D38" s="18">
        <v>150000</v>
      </c>
      <c r="E38" s="359">
        <v>0</v>
      </c>
      <c r="F38" s="18">
        <v>150000</v>
      </c>
      <c r="G38" s="359">
        <v>0</v>
      </c>
    </row>
    <row r="39" spans="1:7" ht="12.6" customHeight="1" x14ac:dyDescent="0.2">
      <c r="A39" s="117">
        <v>6</v>
      </c>
      <c r="B39" s="117">
        <v>4357</v>
      </c>
      <c r="C39" s="1" t="s">
        <v>60</v>
      </c>
      <c r="D39" s="18">
        <v>10004000</v>
      </c>
      <c r="E39" s="359">
        <v>0</v>
      </c>
      <c r="F39" s="18">
        <v>10004000</v>
      </c>
      <c r="G39" s="359">
        <v>0</v>
      </c>
    </row>
    <row r="40" spans="1:7" ht="12.6" customHeight="1" x14ac:dyDescent="0.2">
      <c r="A40" s="117">
        <v>6</v>
      </c>
      <c r="B40" s="117">
        <v>4359</v>
      </c>
      <c r="C40" s="1" t="s">
        <v>63</v>
      </c>
      <c r="D40" s="18">
        <v>450000</v>
      </c>
      <c r="E40" s="359">
        <v>0</v>
      </c>
      <c r="F40" s="18">
        <v>450000</v>
      </c>
      <c r="G40" s="359">
        <v>0</v>
      </c>
    </row>
    <row r="41" spans="1:7" ht="12.6" customHeight="1" x14ac:dyDescent="0.2">
      <c r="A41" s="117">
        <v>6</v>
      </c>
      <c r="B41" s="117">
        <v>4399</v>
      </c>
      <c r="C41" s="1" t="s">
        <v>828</v>
      </c>
      <c r="D41" s="18">
        <v>190000</v>
      </c>
      <c r="E41" s="359">
        <v>0</v>
      </c>
      <c r="F41" s="18">
        <v>190000</v>
      </c>
      <c r="G41" s="359">
        <v>0</v>
      </c>
    </row>
    <row r="42" spans="1:7" ht="12.6" customHeight="1" thickBot="1" x14ac:dyDescent="0.25">
      <c r="A42" s="155">
        <v>6</v>
      </c>
      <c r="B42" s="155">
        <v>6171</v>
      </c>
      <c r="C42" s="2" t="s">
        <v>829</v>
      </c>
      <c r="D42" s="19">
        <v>387000</v>
      </c>
      <c r="E42" s="360">
        <v>0</v>
      </c>
      <c r="F42" s="19">
        <v>387000</v>
      </c>
      <c r="G42" s="360">
        <v>0</v>
      </c>
    </row>
    <row r="43" spans="1:7" ht="12.6" customHeight="1" thickBot="1" x14ac:dyDescent="0.25">
      <c r="A43" s="140">
        <v>6</v>
      </c>
      <c r="B43" s="141"/>
      <c r="C43" s="271" t="s">
        <v>830</v>
      </c>
      <c r="D43" s="142">
        <f>SUM(D35:D42)</f>
        <v>12433000</v>
      </c>
      <c r="E43" s="142">
        <v>0</v>
      </c>
      <c r="F43" s="142">
        <f>SUM(F35:F42)</f>
        <v>12433000</v>
      </c>
      <c r="G43" s="257">
        <v>0</v>
      </c>
    </row>
    <row r="44" spans="1:7" ht="12.6" customHeight="1" x14ac:dyDescent="0.2">
      <c r="A44" s="138">
        <v>7</v>
      </c>
      <c r="B44" s="138">
        <v>3612</v>
      </c>
      <c r="C44" s="3" t="s">
        <v>273</v>
      </c>
      <c r="D44" s="17">
        <v>6669000</v>
      </c>
      <c r="E44" s="363">
        <v>6260000</v>
      </c>
      <c r="F44" s="17">
        <v>6669000</v>
      </c>
      <c r="G44" s="363">
        <v>6260000</v>
      </c>
    </row>
    <row r="45" spans="1:7" ht="12.6" customHeight="1" x14ac:dyDescent="0.2">
      <c r="A45" s="117">
        <v>7</v>
      </c>
      <c r="B45" s="117">
        <v>3613</v>
      </c>
      <c r="C45" s="1" t="s">
        <v>11</v>
      </c>
      <c r="D45" s="18">
        <v>3246000</v>
      </c>
      <c r="E45" s="359">
        <v>3750000</v>
      </c>
      <c r="F45" s="18">
        <v>3246000</v>
      </c>
      <c r="G45" s="359">
        <v>3750000</v>
      </c>
    </row>
    <row r="46" spans="1:7" ht="12.6" customHeight="1" thickBot="1" x14ac:dyDescent="0.25">
      <c r="A46" s="155">
        <v>7</v>
      </c>
      <c r="B46" s="155">
        <v>3639</v>
      </c>
      <c r="C46" s="2" t="s">
        <v>67</v>
      </c>
      <c r="D46" s="19">
        <v>1000000</v>
      </c>
      <c r="E46" s="360">
        <v>1500000</v>
      </c>
      <c r="F46" s="19">
        <v>1000000</v>
      </c>
      <c r="G46" s="360">
        <v>1500000</v>
      </c>
    </row>
    <row r="47" spans="1:7" ht="12.6" customHeight="1" thickBot="1" x14ac:dyDescent="0.25">
      <c r="A47" s="140">
        <v>7</v>
      </c>
      <c r="B47" s="141"/>
      <c r="C47" s="271" t="s">
        <v>831</v>
      </c>
      <c r="D47" s="142">
        <f>SUM(D44:D46)</f>
        <v>10915000</v>
      </c>
      <c r="E47" s="142">
        <f>SUM(E44:E46)</f>
        <v>11510000</v>
      </c>
      <c r="F47" s="142">
        <f>SUM(F44:F46)</f>
        <v>10915000</v>
      </c>
      <c r="G47" s="257">
        <f>SUM(G44:G46)</f>
        <v>11510000</v>
      </c>
    </row>
    <row r="48" spans="1:7" ht="12.6" customHeight="1" x14ac:dyDescent="0.2">
      <c r="A48" s="138">
        <v>8</v>
      </c>
      <c r="B48" s="138">
        <v>2212</v>
      </c>
      <c r="C48" s="3" t="s">
        <v>41</v>
      </c>
      <c r="D48" s="17">
        <v>11323000</v>
      </c>
      <c r="E48" s="363">
        <v>0</v>
      </c>
      <c r="F48" s="17">
        <v>11323000</v>
      </c>
      <c r="G48" s="363">
        <v>0</v>
      </c>
    </row>
    <row r="49" spans="1:7" ht="12.6" customHeight="1" x14ac:dyDescent="0.2">
      <c r="A49" s="117">
        <v>8</v>
      </c>
      <c r="B49" s="117">
        <v>2219</v>
      </c>
      <c r="C49" s="1" t="s">
        <v>71</v>
      </c>
      <c r="D49" s="18">
        <v>1375000</v>
      </c>
      <c r="E49" s="359">
        <v>3450000</v>
      </c>
      <c r="F49" s="18">
        <v>1375000</v>
      </c>
      <c r="G49" s="359">
        <v>3450000</v>
      </c>
    </row>
    <row r="50" spans="1:7" ht="12.6" customHeight="1" thickBot="1" x14ac:dyDescent="0.25">
      <c r="A50" s="155">
        <v>8</v>
      </c>
      <c r="B50" s="155">
        <v>2219</v>
      </c>
      <c r="C50" s="2" t="s">
        <v>292</v>
      </c>
      <c r="D50" s="19">
        <v>7245000</v>
      </c>
      <c r="E50" s="360">
        <v>0</v>
      </c>
      <c r="F50" s="19">
        <v>7245000</v>
      </c>
      <c r="G50" s="360">
        <v>0</v>
      </c>
    </row>
    <row r="51" spans="1:7" ht="12.6" customHeight="1" thickBot="1" x14ac:dyDescent="0.25">
      <c r="A51" s="365">
        <v>8</v>
      </c>
      <c r="B51" s="366"/>
      <c r="C51" s="426" t="s">
        <v>832</v>
      </c>
      <c r="D51" s="368">
        <f>SUM(D48:D50)</f>
        <v>19943000</v>
      </c>
      <c r="E51" s="427">
        <f>SUM(E48:E50)</f>
        <v>3450000</v>
      </c>
      <c r="F51" s="368">
        <f>SUM(F48:F50)</f>
        <v>19943000</v>
      </c>
      <c r="G51" s="428">
        <f>SUM(G48:G50)</f>
        <v>3450000</v>
      </c>
    </row>
    <row r="52" spans="1:7" ht="12.6" customHeight="1" x14ac:dyDescent="0.2">
      <c r="A52" s="138">
        <v>9</v>
      </c>
      <c r="B52" s="138">
        <v>2223</v>
      </c>
      <c r="C52" s="3" t="s">
        <v>42</v>
      </c>
      <c r="D52" s="17">
        <v>100000</v>
      </c>
      <c r="E52" s="363">
        <v>0</v>
      </c>
      <c r="F52" s="17">
        <v>100000</v>
      </c>
      <c r="G52" s="363">
        <v>0</v>
      </c>
    </row>
    <row r="53" spans="1:7" ht="12.6" customHeight="1" thickBot="1" x14ac:dyDescent="0.25">
      <c r="A53" s="155">
        <v>9</v>
      </c>
      <c r="B53" s="155">
        <v>2292</v>
      </c>
      <c r="C53" s="2" t="s">
        <v>295</v>
      </c>
      <c r="D53" s="19">
        <v>14080000</v>
      </c>
      <c r="E53" s="360">
        <v>0</v>
      </c>
      <c r="F53" s="19">
        <v>14080000</v>
      </c>
      <c r="G53" s="360">
        <v>0</v>
      </c>
    </row>
    <row r="54" spans="1:7" ht="12.6" customHeight="1" thickBot="1" x14ac:dyDescent="0.25">
      <c r="A54" s="140">
        <v>9</v>
      </c>
      <c r="B54" s="141"/>
      <c r="C54" s="271" t="s">
        <v>833</v>
      </c>
      <c r="D54" s="142">
        <f>SUM(D52:D53)</f>
        <v>14180000</v>
      </c>
      <c r="E54" s="142">
        <v>0</v>
      </c>
      <c r="F54" s="142">
        <f>SUM(F52:F53)</f>
        <v>14180000</v>
      </c>
      <c r="G54" s="257">
        <v>0</v>
      </c>
    </row>
    <row r="55" spans="1:7" ht="12.6" customHeight="1" x14ac:dyDescent="0.2">
      <c r="A55" s="138">
        <v>10</v>
      </c>
      <c r="B55" s="138">
        <v>2141</v>
      </c>
      <c r="C55" s="408" t="s">
        <v>834</v>
      </c>
      <c r="D55" s="17">
        <v>155000</v>
      </c>
      <c r="E55" s="363">
        <v>100000</v>
      </c>
      <c r="F55" s="17">
        <v>155000</v>
      </c>
      <c r="G55" s="363">
        <v>100000</v>
      </c>
    </row>
    <row r="56" spans="1:7" ht="12.6" customHeight="1" x14ac:dyDescent="0.2">
      <c r="A56" s="117">
        <v>10</v>
      </c>
      <c r="B56" s="117">
        <v>2169</v>
      </c>
      <c r="C56" s="1" t="s">
        <v>73</v>
      </c>
      <c r="D56" s="18">
        <v>250000</v>
      </c>
      <c r="E56" s="359">
        <v>0</v>
      </c>
      <c r="F56" s="18">
        <v>250000</v>
      </c>
      <c r="G56" s="359">
        <v>0</v>
      </c>
    </row>
    <row r="57" spans="1:7" ht="12.6" customHeight="1" x14ac:dyDescent="0.2">
      <c r="A57" s="117">
        <v>10</v>
      </c>
      <c r="B57" s="117">
        <v>3631</v>
      </c>
      <c r="C57" s="1" t="s">
        <v>44</v>
      </c>
      <c r="D57" s="18">
        <v>8182000</v>
      </c>
      <c r="E57" s="359">
        <v>0</v>
      </c>
      <c r="F57" s="18">
        <v>8182000</v>
      </c>
      <c r="G57" s="359">
        <v>0</v>
      </c>
    </row>
    <row r="58" spans="1:7" ht="12.6" customHeight="1" x14ac:dyDescent="0.2">
      <c r="A58" s="117">
        <v>10</v>
      </c>
      <c r="B58" s="117">
        <v>3632</v>
      </c>
      <c r="C58" s="1" t="s">
        <v>13</v>
      </c>
      <c r="D58" s="18">
        <v>3181000</v>
      </c>
      <c r="E58" s="359">
        <v>800000</v>
      </c>
      <c r="F58" s="18">
        <v>3181000</v>
      </c>
      <c r="G58" s="359">
        <v>800000</v>
      </c>
    </row>
    <row r="59" spans="1:7" ht="12.6" customHeight="1" x14ac:dyDescent="0.2">
      <c r="A59" s="117">
        <v>10</v>
      </c>
      <c r="B59" s="117">
        <v>3635</v>
      </c>
      <c r="C59" s="1" t="s">
        <v>329</v>
      </c>
      <c r="D59" s="18">
        <v>470000</v>
      </c>
      <c r="E59" s="359">
        <v>0</v>
      </c>
      <c r="F59" s="18">
        <v>470000</v>
      </c>
      <c r="G59" s="359">
        <v>0</v>
      </c>
    </row>
    <row r="60" spans="1:7" ht="12.6" customHeight="1" x14ac:dyDescent="0.2">
      <c r="A60" s="117">
        <v>10</v>
      </c>
      <c r="B60" s="117">
        <v>3636</v>
      </c>
      <c r="C60" s="1" t="s">
        <v>835</v>
      </c>
      <c r="D60" s="18">
        <v>958000</v>
      </c>
      <c r="E60" s="359">
        <v>0</v>
      </c>
      <c r="F60" s="18">
        <v>958000</v>
      </c>
      <c r="G60" s="359">
        <v>0</v>
      </c>
    </row>
    <row r="61" spans="1:7" ht="12.6" customHeight="1" x14ac:dyDescent="0.2">
      <c r="A61" s="117">
        <v>10</v>
      </c>
      <c r="B61" s="117">
        <v>3639</v>
      </c>
      <c r="C61" s="1" t="s">
        <v>902</v>
      </c>
      <c r="D61" s="18">
        <v>570000</v>
      </c>
      <c r="E61" s="359">
        <v>0</v>
      </c>
      <c r="F61" s="18">
        <v>570000</v>
      </c>
      <c r="G61" s="359">
        <v>0</v>
      </c>
    </row>
    <row r="62" spans="1:7" ht="12.6" customHeight="1" x14ac:dyDescent="0.2">
      <c r="A62" s="117">
        <v>10</v>
      </c>
      <c r="B62" s="117">
        <v>3699</v>
      </c>
      <c r="C62" s="1" t="s">
        <v>303</v>
      </c>
      <c r="D62" s="18">
        <v>1454000</v>
      </c>
      <c r="E62" s="359">
        <v>0</v>
      </c>
      <c r="F62" s="18">
        <v>1454000</v>
      </c>
      <c r="G62" s="359">
        <v>0</v>
      </c>
    </row>
    <row r="63" spans="1:7" ht="12.6" customHeight="1" thickBot="1" x14ac:dyDescent="0.25">
      <c r="A63" s="155">
        <v>10</v>
      </c>
      <c r="B63" s="155">
        <v>3745</v>
      </c>
      <c r="C63" s="2" t="s">
        <v>134</v>
      </c>
      <c r="D63" s="19">
        <v>11927000</v>
      </c>
      <c r="E63" s="360">
        <v>0</v>
      </c>
      <c r="F63" s="19">
        <v>11927000</v>
      </c>
      <c r="G63" s="360">
        <v>0</v>
      </c>
    </row>
    <row r="64" spans="1:7" ht="12.6" customHeight="1" thickBot="1" x14ac:dyDescent="0.25">
      <c r="A64" s="365">
        <v>10</v>
      </c>
      <c r="B64" s="366"/>
      <c r="C64" s="367" t="s">
        <v>836</v>
      </c>
      <c r="D64" s="368">
        <f>SUM(D55:D63)</f>
        <v>27147000</v>
      </c>
      <c r="E64" s="427">
        <f>SUM(E55:E63)</f>
        <v>900000</v>
      </c>
      <c r="F64" s="368">
        <f>SUM(F55:F63)</f>
        <v>27147000</v>
      </c>
      <c r="G64" s="428">
        <f>SUM(G55:G63)</f>
        <v>900000</v>
      </c>
    </row>
    <row r="65" spans="1:10" ht="12.6" customHeight="1" x14ac:dyDescent="0.2">
      <c r="A65" s="158">
        <v>11</v>
      </c>
      <c r="B65" s="158"/>
      <c r="C65" s="404" t="s">
        <v>113</v>
      </c>
      <c r="D65" s="24">
        <v>0</v>
      </c>
      <c r="E65" s="405">
        <v>9400000</v>
      </c>
      <c r="F65" s="24">
        <v>0</v>
      </c>
      <c r="G65" s="405">
        <v>9400000</v>
      </c>
    </row>
    <row r="66" spans="1:10" ht="12.6" customHeight="1" x14ac:dyDescent="0.2">
      <c r="A66" s="117">
        <v>11</v>
      </c>
      <c r="B66" s="117">
        <v>3722</v>
      </c>
      <c r="C66" s="1" t="s">
        <v>45</v>
      </c>
      <c r="D66" s="18">
        <v>13232000</v>
      </c>
      <c r="E66" s="18">
        <v>0</v>
      </c>
      <c r="F66" s="18">
        <v>13232000</v>
      </c>
      <c r="G66" s="18">
        <v>0</v>
      </c>
    </row>
    <row r="67" spans="1:10" ht="12.6" customHeight="1" x14ac:dyDescent="0.2">
      <c r="A67" s="376">
        <v>11</v>
      </c>
      <c r="B67" s="376">
        <v>3723</v>
      </c>
      <c r="C67" s="406" t="s">
        <v>872</v>
      </c>
      <c r="D67" s="406">
        <v>0</v>
      </c>
      <c r="E67" s="18">
        <v>180000</v>
      </c>
      <c r="F67" s="406">
        <v>0</v>
      </c>
      <c r="G67" s="18">
        <v>180000</v>
      </c>
    </row>
    <row r="68" spans="1:10" ht="12.6" customHeight="1" x14ac:dyDescent="0.2">
      <c r="A68" s="117">
        <v>11</v>
      </c>
      <c r="B68" s="117">
        <v>3724</v>
      </c>
      <c r="C68" s="1" t="s">
        <v>904</v>
      </c>
      <c r="D68" s="18">
        <v>56000</v>
      </c>
      <c r="E68" s="18">
        <v>0</v>
      </c>
      <c r="F68" s="18">
        <v>56000</v>
      </c>
      <c r="G68" s="18">
        <v>0</v>
      </c>
    </row>
    <row r="69" spans="1:10" ht="12.6" customHeight="1" x14ac:dyDescent="0.2">
      <c r="A69" s="117">
        <v>11</v>
      </c>
      <c r="B69" s="117">
        <v>3725</v>
      </c>
      <c r="C69" s="1" t="s">
        <v>343</v>
      </c>
      <c r="D69" s="18">
        <v>9240000</v>
      </c>
      <c r="E69" s="18">
        <v>1900000</v>
      </c>
      <c r="F69" s="18">
        <v>9240000</v>
      </c>
      <c r="G69" s="18">
        <v>1900000</v>
      </c>
    </row>
    <row r="70" spans="1:10" ht="12.6" customHeight="1" x14ac:dyDescent="0.2">
      <c r="A70" s="117">
        <v>11</v>
      </c>
      <c r="B70" s="117">
        <v>3727</v>
      </c>
      <c r="C70" s="1" t="s">
        <v>47</v>
      </c>
      <c r="D70" s="18">
        <v>56000</v>
      </c>
      <c r="E70" s="359">
        <v>0</v>
      </c>
      <c r="F70" s="18">
        <v>56000</v>
      </c>
      <c r="G70" s="359">
        <v>0</v>
      </c>
    </row>
    <row r="71" spans="1:10" ht="12.6" customHeight="1" thickBot="1" x14ac:dyDescent="0.25">
      <c r="A71" s="155">
        <v>11</v>
      </c>
      <c r="B71" s="155">
        <v>3729</v>
      </c>
      <c r="C71" s="2" t="s">
        <v>333</v>
      </c>
      <c r="D71" s="19">
        <v>105000</v>
      </c>
      <c r="E71" s="360">
        <v>0</v>
      </c>
      <c r="F71" s="19">
        <v>105000</v>
      </c>
      <c r="G71" s="360">
        <v>0</v>
      </c>
    </row>
    <row r="72" spans="1:10" ht="12.6" customHeight="1" thickBot="1" x14ac:dyDescent="0.25">
      <c r="A72" s="140">
        <v>11</v>
      </c>
      <c r="B72" s="141"/>
      <c r="C72" s="271" t="s">
        <v>837</v>
      </c>
      <c r="D72" s="142">
        <f>SUM(D65:D71)</f>
        <v>22689000</v>
      </c>
      <c r="E72" s="142">
        <f>SUM(E65:E71)</f>
        <v>11480000</v>
      </c>
      <c r="F72" s="142">
        <f>SUM(F65:F71)</f>
        <v>22689000</v>
      </c>
      <c r="G72" s="257">
        <f>SUM(G65:G71)</f>
        <v>11480000</v>
      </c>
    </row>
    <row r="73" spans="1:10" ht="12.6" customHeight="1" x14ac:dyDescent="0.2">
      <c r="A73" s="370">
        <v>12</v>
      </c>
      <c r="B73" s="370">
        <v>5273</v>
      </c>
      <c r="C73" s="371" t="s">
        <v>48</v>
      </c>
      <c r="D73" s="372">
        <v>20000</v>
      </c>
      <c r="E73" s="363"/>
      <c r="F73" s="372">
        <v>20000</v>
      </c>
      <c r="G73" s="363"/>
    </row>
    <row r="74" spans="1:10" ht="12.6" customHeight="1" thickBot="1" x14ac:dyDescent="0.25">
      <c r="A74" s="373">
        <v>12</v>
      </c>
      <c r="B74" s="373">
        <v>5512</v>
      </c>
      <c r="C74" s="374" t="s">
        <v>381</v>
      </c>
      <c r="D74" s="375">
        <v>1140000</v>
      </c>
      <c r="E74" s="360">
        <v>40000</v>
      </c>
      <c r="F74" s="375">
        <v>1140000</v>
      </c>
      <c r="G74" s="360">
        <v>40000</v>
      </c>
    </row>
    <row r="75" spans="1:10" ht="12.6" customHeight="1" thickBot="1" x14ac:dyDescent="0.25">
      <c r="A75" s="140">
        <v>12</v>
      </c>
      <c r="B75" s="141"/>
      <c r="C75" s="271" t="s">
        <v>838</v>
      </c>
      <c r="D75" s="142">
        <f>SUM(D73:D74)</f>
        <v>1160000</v>
      </c>
      <c r="E75" s="142">
        <f>SUM(E73:E74)</f>
        <v>40000</v>
      </c>
      <c r="F75" s="142">
        <f>SUM(F73:F74)</f>
        <v>1160000</v>
      </c>
      <c r="G75" s="257">
        <f>SUM(G73:G74)</f>
        <v>40000</v>
      </c>
    </row>
    <row r="76" spans="1:10" ht="12.6" customHeight="1" thickBot="1" x14ac:dyDescent="0.25">
      <c r="A76" s="411"/>
      <c r="B76" s="411">
        <v>5311</v>
      </c>
      <c r="C76" s="412" t="s">
        <v>18</v>
      </c>
      <c r="D76" s="413">
        <v>18800000</v>
      </c>
      <c r="E76" s="391">
        <v>400000</v>
      </c>
      <c r="F76" s="413">
        <v>19050000</v>
      </c>
      <c r="G76" s="391">
        <v>400000</v>
      </c>
      <c r="J76" s="364"/>
    </row>
    <row r="77" spans="1:10" ht="12.6" customHeight="1" thickBot="1" x14ac:dyDescent="0.25">
      <c r="A77" s="140">
        <v>13</v>
      </c>
      <c r="B77" s="141"/>
      <c r="C77" s="271" t="s">
        <v>774</v>
      </c>
      <c r="D77" s="142">
        <f>SUM(D76)</f>
        <v>18800000</v>
      </c>
      <c r="E77" s="142">
        <f>SUM(E76)</f>
        <v>400000</v>
      </c>
      <c r="F77" s="142">
        <f>SUM(F76)</f>
        <v>19050000</v>
      </c>
      <c r="G77" s="257">
        <f>SUM(G76)</f>
        <v>400000</v>
      </c>
    </row>
    <row r="78" spans="1:10" ht="12.6" customHeight="1" thickBot="1" x14ac:dyDescent="0.25">
      <c r="A78" s="411"/>
      <c r="B78" s="411"/>
      <c r="C78" s="412" t="s">
        <v>839</v>
      </c>
      <c r="D78" s="413">
        <v>2350000</v>
      </c>
      <c r="E78" s="391">
        <v>0</v>
      </c>
      <c r="F78" s="413">
        <v>2350000</v>
      </c>
      <c r="G78" s="391">
        <v>0</v>
      </c>
    </row>
    <row r="79" spans="1:10" ht="12.6" customHeight="1" thickBot="1" x14ac:dyDescent="0.25">
      <c r="A79" s="140">
        <v>14</v>
      </c>
      <c r="B79" s="141"/>
      <c r="C79" s="271" t="s">
        <v>839</v>
      </c>
      <c r="D79" s="142">
        <f>D78</f>
        <v>2350000</v>
      </c>
      <c r="E79" s="142">
        <v>0</v>
      </c>
      <c r="F79" s="142">
        <f>F78</f>
        <v>2350000</v>
      </c>
      <c r="G79" s="257">
        <v>0</v>
      </c>
    </row>
    <row r="80" spans="1:10" ht="12.6" customHeight="1" x14ac:dyDescent="0.2">
      <c r="A80" s="158">
        <v>15</v>
      </c>
      <c r="B80" s="158">
        <v>2299</v>
      </c>
      <c r="C80" s="404" t="s">
        <v>873</v>
      </c>
      <c r="D80" s="24">
        <v>0</v>
      </c>
      <c r="E80" s="24">
        <v>14000000</v>
      </c>
      <c r="F80" s="24">
        <v>0</v>
      </c>
      <c r="G80" s="24">
        <v>14000000</v>
      </c>
    </row>
    <row r="81" spans="1:9" ht="12.6" customHeight="1" x14ac:dyDescent="0.2">
      <c r="A81" s="129">
        <v>15</v>
      </c>
      <c r="B81" s="129">
        <v>5311</v>
      </c>
      <c r="C81" s="395" t="s">
        <v>874</v>
      </c>
      <c r="D81" s="23">
        <v>0</v>
      </c>
      <c r="E81" s="23">
        <v>170000</v>
      </c>
      <c r="F81" s="23">
        <v>0</v>
      </c>
      <c r="G81" s="23">
        <v>170000</v>
      </c>
    </row>
    <row r="82" spans="1:9" ht="12.6" customHeight="1" x14ac:dyDescent="0.2">
      <c r="A82" s="376">
        <v>15</v>
      </c>
      <c r="B82" s="376">
        <v>6112</v>
      </c>
      <c r="C82" s="377" t="s">
        <v>49</v>
      </c>
      <c r="D82" s="378">
        <v>5630000</v>
      </c>
      <c r="E82" s="359">
        <v>0</v>
      </c>
      <c r="F82" s="378">
        <v>5630000</v>
      </c>
      <c r="G82" s="359">
        <v>0</v>
      </c>
    </row>
    <row r="83" spans="1:9" ht="12.6" customHeight="1" x14ac:dyDescent="0.2">
      <c r="A83" s="376">
        <v>15</v>
      </c>
      <c r="B83" s="376">
        <v>6171</v>
      </c>
      <c r="C83" s="377" t="s">
        <v>871</v>
      </c>
      <c r="D83" s="378">
        <v>73160000</v>
      </c>
      <c r="E83" s="359">
        <v>0</v>
      </c>
      <c r="F83" s="378">
        <v>74650000</v>
      </c>
      <c r="G83" s="359">
        <v>0</v>
      </c>
    </row>
    <row r="84" spans="1:9" ht="12.6" customHeight="1" x14ac:dyDescent="0.2">
      <c r="A84" s="379">
        <v>15</v>
      </c>
      <c r="B84" s="379">
        <v>6171</v>
      </c>
      <c r="C84" s="380" t="s">
        <v>103</v>
      </c>
      <c r="D84" s="381">
        <v>500000</v>
      </c>
      <c r="E84" s="359">
        <v>0</v>
      </c>
      <c r="F84" s="381">
        <v>500000</v>
      </c>
      <c r="G84" s="359">
        <v>0</v>
      </c>
      <c r="I84" s="364"/>
    </row>
    <row r="85" spans="1:9" ht="12.6" customHeight="1" x14ac:dyDescent="0.2">
      <c r="A85" s="379">
        <v>15</v>
      </c>
      <c r="B85" s="379">
        <v>6171</v>
      </c>
      <c r="C85" s="380" t="s">
        <v>840</v>
      </c>
      <c r="D85" s="381">
        <v>7434000</v>
      </c>
      <c r="E85" s="359">
        <v>0</v>
      </c>
      <c r="F85" s="381">
        <v>7434000</v>
      </c>
      <c r="G85" s="359">
        <v>0</v>
      </c>
    </row>
    <row r="86" spans="1:9" ht="12.6" customHeight="1" x14ac:dyDescent="0.2">
      <c r="A86" s="379">
        <v>15</v>
      </c>
      <c r="B86" s="379">
        <v>6171</v>
      </c>
      <c r="C86" s="380" t="s">
        <v>841</v>
      </c>
      <c r="D86" s="381">
        <v>4590000</v>
      </c>
      <c r="E86" s="359">
        <v>2000</v>
      </c>
      <c r="F86" s="381">
        <v>4590000</v>
      </c>
      <c r="G86" s="359">
        <v>2000</v>
      </c>
    </row>
    <row r="87" spans="1:9" ht="12.6" customHeight="1" x14ac:dyDescent="0.2">
      <c r="A87" s="379">
        <v>15</v>
      </c>
      <c r="B87" s="379">
        <v>6171</v>
      </c>
      <c r="C87" s="380" t="s">
        <v>424</v>
      </c>
      <c r="D87" s="381">
        <v>2690000</v>
      </c>
      <c r="E87" s="359">
        <v>0</v>
      </c>
      <c r="F87" s="381">
        <v>2690000</v>
      </c>
      <c r="G87" s="359">
        <v>0</v>
      </c>
    </row>
    <row r="88" spans="1:9" ht="12.6" customHeight="1" x14ac:dyDescent="0.2">
      <c r="A88" s="379">
        <v>15</v>
      </c>
      <c r="B88" s="379">
        <v>6171</v>
      </c>
      <c r="C88" s="380" t="s">
        <v>431</v>
      </c>
      <c r="D88" s="381">
        <v>2500000</v>
      </c>
      <c r="E88" s="359">
        <v>100000</v>
      </c>
      <c r="F88" s="381">
        <v>2550000</v>
      </c>
      <c r="G88" s="359">
        <v>100000</v>
      </c>
    </row>
    <row r="89" spans="1:9" ht="12.6" customHeight="1" x14ac:dyDescent="0.2">
      <c r="A89" s="379">
        <v>15</v>
      </c>
      <c r="B89" s="379">
        <v>6330</v>
      </c>
      <c r="C89" s="380" t="s">
        <v>781</v>
      </c>
      <c r="D89" s="381">
        <v>2400000</v>
      </c>
      <c r="E89" s="359">
        <v>2400000</v>
      </c>
      <c r="F89" s="381">
        <v>2450000</v>
      </c>
      <c r="G89" s="359">
        <v>2450000</v>
      </c>
    </row>
    <row r="90" spans="1:9" ht="12.6" customHeight="1" x14ac:dyDescent="0.2">
      <c r="A90" s="376">
        <v>15</v>
      </c>
      <c r="B90" s="376">
        <v>6171</v>
      </c>
      <c r="C90" s="377" t="s">
        <v>435</v>
      </c>
      <c r="D90" s="378">
        <v>130000</v>
      </c>
      <c r="E90" s="359">
        <v>0</v>
      </c>
      <c r="F90" s="378">
        <v>130000</v>
      </c>
      <c r="G90" s="359">
        <v>0</v>
      </c>
      <c r="I90" s="364"/>
    </row>
    <row r="91" spans="1:9" ht="12.6" customHeight="1" thickBot="1" x14ac:dyDescent="0.25">
      <c r="A91" s="382">
        <v>15</v>
      </c>
      <c r="B91" s="382"/>
      <c r="C91" s="383" t="s">
        <v>842</v>
      </c>
      <c r="D91" s="384"/>
      <c r="E91" s="360">
        <v>38958000</v>
      </c>
      <c r="F91" s="384"/>
      <c r="G91" s="360">
        <v>38958000</v>
      </c>
    </row>
    <row r="92" spans="1:9" ht="12.6" customHeight="1" thickBot="1" x14ac:dyDescent="0.25">
      <c r="A92" s="140">
        <v>15</v>
      </c>
      <c r="B92" s="141"/>
      <c r="C92" s="271" t="s">
        <v>843</v>
      </c>
      <c r="D92" s="142">
        <f>SUM(D82:D91)</f>
        <v>99034000</v>
      </c>
      <c r="E92" s="142">
        <f>SUM(E80:E91)</f>
        <v>55630000</v>
      </c>
      <c r="F92" s="142">
        <f>SUM(F82:F91)</f>
        <v>100624000</v>
      </c>
      <c r="G92" s="257">
        <f>SUM(G80:G91)</f>
        <v>55680000</v>
      </c>
    </row>
    <row r="93" spans="1:9" ht="12.6" customHeight="1" x14ac:dyDescent="0.2">
      <c r="A93" s="385">
        <v>16</v>
      </c>
      <c r="B93" s="67">
        <v>6310</v>
      </c>
      <c r="C93" s="7" t="s">
        <v>441</v>
      </c>
      <c r="D93" s="386">
        <v>400000</v>
      </c>
      <c r="E93" s="363">
        <v>5000</v>
      </c>
      <c r="F93" s="386">
        <v>400000</v>
      </c>
      <c r="G93" s="363">
        <v>5000</v>
      </c>
    </row>
    <row r="94" spans="1:9" ht="12.6" customHeight="1" x14ac:dyDescent="0.2">
      <c r="A94" s="376">
        <v>16</v>
      </c>
      <c r="B94" s="53">
        <v>6320</v>
      </c>
      <c r="C94" s="387" t="s">
        <v>443</v>
      </c>
      <c r="D94" s="388">
        <v>1050000</v>
      </c>
      <c r="E94" s="359">
        <v>0</v>
      </c>
      <c r="F94" s="388">
        <v>1050000</v>
      </c>
      <c r="G94" s="359">
        <v>0</v>
      </c>
    </row>
    <row r="95" spans="1:9" ht="12.6" customHeight="1" x14ac:dyDescent="0.2">
      <c r="A95" s="376">
        <v>16</v>
      </c>
      <c r="B95" s="53">
        <v>6399</v>
      </c>
      <c r="C95" s="387" t="s">
        <v>15</v>
      </c>
      <c r="D95" s="388">
        <v>2275000</v>
      </c>
      <c r="E95" s="359">
        <v>0</v>
      </c>
      <c r="F95" s="388">
        <v>2275000</v>
      </c>
      <c r="G95" s="359">
        <v>0</v>
      </c>
    </row>
    <row r="96" spans="1:9" ht="12.6" customHeight="1" x14ac:dyDescent="0.2">
      <c r="A96" s="424">
        <v>16</v>
      </c>
      <c r="B96" s="424"/>
      <c r="C96" s="425" t="s">
        <v>844</v>
      </c>
      <c r="D96" s="111">
        <f>SUM(D93:D95)</f>
        <v>3725000</v>
      </c>
      <c r="E96" s="111">
        <f>SUM(E93:E95)</f>
        <v>5000</v>
      </c>
      <c r="F96" s="111">
        <f>SUM(F93:F95)</f>
        <v>3725000</v>
      </c>
      <c r="G96" s="111">
        <f>SUM(G93:G95)</f>
        <v>5000</v>
      </c>
    </row>
    <row r="97" spans="1:15" ht="12.6" customHeight="1" x14ac:dyDescent="0.2">
      <c r="A97" s="129">
        <v>17</v>
      </c>
      <c r="B97" s="129"/>
      <c r="C97" s="404" t="s">
        <v>876</v>
      </c>
      <c r="D97" s="23">
        <v>0</v>
      </c>
      <c r="E97" s="23">
        <v>553000</v>
      </c>
      <c r="F97" s="23">
        <v>0</v>
      </c>
      <c r="G97" s="23">
        <v>553000</v>
      </c>
    </row>
    <row r="98" spans="1:15" ht="12.6" customHeight="1" x14ac:dyDescent="0.2">
      <c r="A98" s="124">
        <v>17</v>
      </c>
      <c r="B98" s="53">
        <v>1014</v>
      </c>
      <c r="C98" s="5" t="s">
        <v>449</v>
      </c>
      <c r="D98" s="388">
        <v>190000</v>
      </c>
      <c r="E98" s="359">
        <v>0</v>
      </c>
      <c r="F98" s="388">
        <v>190000</v>
      </c>
      <c r="G98" s="359">
        <v>0</v>
      </c>
    </row>
    <row r="99" spans="1:15" ht="12.6" customHeight="1" x14ac:dyDescent="0.2">
      <c r="A99" s="124">
        <v>17</v>
      </c>
      <c r="B99" s="53">
        <v>1031</v>
      </c>
      <c r="C99" s="5" t="s">
        <v>875</v>
      </c>
      <c r="D99" s="388">
        <v>0</v>
      </c>
      <c r="E99" s="359">
        <v>46000</v>
      </c>
      <c r="F99" s="388">
        <v>0</v>
      </c>
      <c r="G99" s="359">
        <v>46000</v>
      </c>
    </row>
    <row r="100" spans="1:15" ht="12.6" customHeight="1" x14ac:dyDescent="0.2">
      <c r="A100" s="124">
        <v>17</v>
      </c>
      <c r="B100" s="53">
        <v>1036</v>
      </c>
      <c r="C100" s="5" t="s">
        <v>450</v>
      </c>
      <c r="D100" s="388">
        <v>636000</v>
      </c>
      <c r="E100" s="359"/>
      <c r="F100" s="388">
        <v>636000</v>
      </c>
      <c r="G100" s="359"/>
    </row>
    <row r="101" spans="1:15" ht="12.6" customHeight="1" x14ac:dyDescent="0.2">
      <c r="A101" s="124">
        <v>17</v>
      </c>
      <c r="B101" s="53">
        <v>1036</v>
      </c>
      <c r="C101" s="5" t="s">
        <v>451</v>
      </c>
      <c r="D101" s="388">
        <v>20000</v>
      </c>
      <c r="E101" s="359"/>
      <c r="F101" s="388">
        <v>20000</v>
      </c>
      <c r="G101" s="359"/>
    </row>
    <row r="102" spans="1:15" ht="12.6" customHeight="1" x14ac:dyDescent="0.2">
      <c r="A102" s="124">
        <v>17</v>
      </c>
      <c r="B102" s="53">
        <v>2310</v>
      </c>
      <c r="C102" s="5" t="s">
        <v>29</v>
      </c>
      <c r="D102" s="388">
        <v>342000</v>
      </c>
      <c r="E102" s="359"/>
      <c r="F102" s="388">
        <v>342000</v>
      </c>
      <c r="G102" s="359"/>
    </row>
    <row r="103" spans="1:15" ht="12.6" customHeight="1" x14ac:dyDescent="0.2">
      <c r="A103" s="124">
        <v>17</v>
      </c>
      <c r="B103" s="53">
        <v>2321</v>
      </c>
      <c r="C103" s="5" t="s">
        <v>903</v>
      </c>
      <c r="D103" s="388">
        <v>1624000</v>
      </c>
      <c r="E103" s="359">
        <v>190000</v>
      </c>
      <c r="F103" s="388">
        <v>1624000</v>
      </c>
      <c r="G103" s="359">
        <v>190000</v>
      </c>
      <c r="I103" s="364"/>
      <c r="J103" s="364"/>
      <c r="K103" s="364"/>
      <c r="L103" s="364"/>
    </row>
    <row r="104" spans="1:15" ht="12.6" customHeight="1" x14ac:dyDescent="0.2">
      <c r="A104" s="124">
        <v>17</v>
      </c>
      <c r="B104" s="53">
        <v>2341</v>
      </c>
      <c r="C104" s="5" t="s">
        <v>51</v>
      </c>
      <c r="D104" s="388">
        <v>90000</v>
      </c>
      <c r="E104" s="359"/>
      <c r="F104" s="388">
        <v>90000</v>
      </c>
      <c r="G104" s="359"/>
    </row>
    <row r="105" spans="1:15" ht="12.6" customHeight="1" x14ac:dyDescent="0.2">
      <c r="A105" s="124">
        <v>17</v>
      </c>
      <c r="B105" s="53">
        <v>3716</v>
      </c>
      <c r="C105" s="5" t="s">
        <v>52</v>
      </c>
      <c r="D105" s="388">
        <v>50000</v>
      </c>
      <c r="E105" s="359"/>
      <c r="F105" s="388">
        <v>50000</v>
      </c>
      <c r="G105" s="359"/>
    </row>
    <row r="106" spans="1:15" ht="12.6" customHeight="1" x14ac:dyDescent="0.2">
      <c r="A106" s="124">
        <v>17</v>
      </c>
      <c r="B106" s="53">
        <v>3719</v>
      </c>
      <c r="C106" s="5" t="s">
        <v>579</v>
      </c>
      <c r="D106" s="388">
        <v>250000</v>
      </c>
      <c r="E106" s="359"/>
      <c r="F106" s="388">
        <v>250000</v>
      </c>
      <c r="G106" s="359"/>
    </row>
    <row r="107" spans="1:15" ht="12.6" customHeight="1" x14ac:dyDescent="0.2">
      <c r="A107" s="124">
        <v>17</v>
      </c>
      <c r="B107" s="53">
        <v>3741</v>
      </c>
      <c r="C107" s="5" t="s">
        <v>462</v>
      </c>
      <c r="D107" s="388">
        <v>837000</v>
      </c>
      <c r="E107" s="359"/>
      <c r="F107" s="388">
        <v>837000</v>
      </c>
      <c r="G107" s="359"/>
    </row>
    <row r="108" spans="1:15" ht="12.6" customHeight="1" x14ac:dyDescent="0.2">
      <c r="A108" s="124">
        <v>17</v>
      </c>
      <c r="B108" s="53">
        <v>3744</v>
      </c>
      <c r="C108" s="5" t="s">
        <v>845</v>
      </c>
      <c r="D108" s="388">
        <v>235000</v>
      </c>
      <c r="E108" s="359"/>
      <c r="F108" s="388">
        <v>235000</v>
      </c>
      <c r="G108" s="359"/>
    </row>
    <row r="109" spans="1:15" ht="12.6" customHeight="1" x14ac:dyDescent="0.2">
      <c r="A109" s="124">
        <v>17</v>
      </c>
      <c r="B109" s="53">
        <v>3792</v>
      </c>
      <c r="C109" s="5" t="s">
        <v>53</v>
      </c>
      <c r="D109" s="388">
        <v>30000</v>
      </c>
      <c r="E109" s="359"/>
      <c r="F109" s="388">
        <v>30000</v>
      </c>
      <c r="G109" s="359"/>
    </row>
    <row r="110" spans="1:15" ht="12.6" customHeight="1" thickBot="1" x14ac:dyDescent="0.25">
      <c r="A110" s="150">
        <v>17</v>
      </c>
      <c r="B110" s="60">
        <v>3799</v>
      </c>
      <c r="C110" s="6" t="s">
        <v>54</v>
      </c>
      <c r="D110" s="390">
        <v>20000</v>
      </c>
      <c r="E110" s="360"/>
      <c r="F110" s="390">
        <v>20000</v>
      </c>
      <c r="G110" s="360"/>
      <c r="I110" s="364"/>
      <c r="J110" s="364"/>
      <c r="K110" s="364"/>
      <c r="L110" s="364"/>
      <c r="M110" s="364"/>
      <c r="N110" s="364"/>
      <c r="O110" s="364"/>
    </row>
    <row r="111" spans="1:15" ht="12.6" customHeight="1" thickBot="1" x14ac:dyDescent="0.25">
      <c r="A111" s="140">
        <v>17</v>
      </c>
      <c r="B111" s="141"/>
      <c r="C111" s="271" t="s">
        <v>846</v>
      </c>
      <c r="D111" s="142">
        <f>SUM(D98:D110)</f>
        <v>4324000</v>
      </c>
      <c r="E111" s="142">
        <f>SUM(E97:E110)</f>
        <v>789000</v>
      </c>
      <c r="F111" s="142">
        <f>SUM(F98:F110)</f>
        <v>4324000</v>
      </c>
      <c r="G111" s="257">
        <f>SUM(G97:G110)</f>
        <v>789000</v>
      </c>
      <c r="I111" s="364"/>
      <c r="J111" s="364"/>
      <c r="K111" s="364"/>
      <c r="L111" s="364"/>
      <c r="M111" s="364"/>
      <c r="N111" s="364"/>
      <c r="O111" s="364"/>
    </row>
    <row r="112" spans="1:15" ht="12.6" customHeight="1" thickBot="1" x14ac:dyDescent="0.25">
      <c r="A112" s="429"/>
      <c r="B112" s="93">
        <v>6399</v>
      </c>
      <c r="C112" s="273" t="s">
        <v>15</v>
      </c>
      <c r="D112" s="430">
        <v>0</v>
      </c>
      <c r="E112" s="391">
        <v>273000000</v>
      </c>
      <c r="F112" s="430">
        <v>0</v>
      </c>
      <c r="G112" s="391">
        <v>275000000</v>
      </c>
      <c r="I112" s="364"/>
      <c r="J112" s="364"/>
      <c r="K112" s="364"/>
      <c r="L112" s="364"/>
      <c r="M112" s="364"/>
      <c r="N112" s="364"/>
      <c r="O112" s="364"/>
    </row>
    <row r="113" spans="1:15" ht="12.6" customHeight="1" thickBot="1" x14ac:dyDescent="0.25">
      <c r="A113" s="140">
        <v>18</v>
      </c>
      <c r="B113" s="141"/>
      <c r="C113" s="271" t="s">
        <v>847</v>
      </c>
      <c r="D113" s="142">
        <v>0</v>
      </c>
      <c r="E113" s="142">
        <f>SUM(E112)</f>
        <v>273000000</v>
      </c>
      <c r="F113" s="142">
        <v>0</v>
      </c>
      <c r="G113" s="257">
        <f>SUM(G112)</f>
        <v>275000000</v>
      </c>
      <c r="I113" s="364"/>
      <c r="J113" s="364"/>
      <c r="K113" s="364"/>
      <c r="L113" s="364"/>
      <c r="M113" s="364"/>
      <c r="N113" s="364"/>
      <c r="O113" s="364"/>
    </row>
    <row r="114" spans="1:15" ht="12.6" customHeight="1" thickBot="1" x14ac:dyDescent="0.25">
      <c r="A114" s="476"/>
      <c r="B114" s="477"/>
      <c r="C114" s="477"/>
      <c r="D114" s="478"/>
      <c r="E114" s="479"/>
      <c r="F114" s="478"/>
      <c r="G114" s="479"/>
      <c r="I114" s="364"/>
      <c r="J114" s="364"/>
      <c r="K114" s="364"/>
      <c r="L114" s="364"/>
      <c r="M114" s="364"/>
      <c r="N114" s="364"/>
      <c r="O114" s="364"/>
    </row>
    <row r="115" spans="1:15" ht="12.6" customHeight="1" thickBot="1" x14ac:dyDescent="0.25">
      <c r="A115" s="421" t="s">
        <v>848</v>
      </c>
      <c r="B115" s="141"/>
      <c r="C115" s="271"/>
      <c r="D115" s="142">
        <f>SUM(D113+D111+D96+D92+D79+D77+D75+D72+D64+D54+D51+D47+D43+D33+D26+D21+D14+D7)</f>
        <v>291295000</v>
      </c>
      <c r="E115" s="142">
        <f>E7+E14+E21+E26+E33+E43+E47+E51+E54+E64+E72+E75+E77+E79+E92+E96+E111+E113</f>
        <v>357420000</v>
      </c>
      <c r="F115" s="142">
        <f>SUM(F113+F111+F96+F92+F79+F77+F75+F72+F64+F54+F51+F47+F43+F33+F26+F21+F14+F7)</f>
        <v>293135000</v>
      </c>
      <c r="G115" s="257">
        <f>G7+G14+G21+G26+G33+G43+G47+G51+G54+G64+G72+G75+G77+G79+G92+G96+G111+G113</f>
        <v>359470000</v>
      </c>
      <c r="I115" s="364"/>
      <c r="J115" s="364"/>
      <c r="K115" s="364"/>
      <c r="L115" s="364"/>
      <c r="M115" s="364"/>
      <c r="N115" s="364"/>
      <c r="O115" s="364"/>
    </row>
    <row r="116" spans="1:15" ht="12.6" customHeight="1" thickBot="1" x14ac:dyDescent="0.25">
      <c r="A116" s="414"/>
      <c r="B116" s="480"/>
      <c r="C116" s="414"/>
      <c r="D116" s="414"/>
      <c r="E116" s="414"/>
      <c r="F116" s="414"/>
      <c r="G116" s="414"/>
      <c r="I116" s="364"/>
      <c r="J116" s="364"/>
      <c r="K116" s="364"/>
      <c r="L116" s="364"/>
      <c r="M116" s="364"/>
      <c r="N116" s="364"/>
      <c r="O116" s="364"/>
    </row>
    <row r="117" spans="1:15" ht="12.6" customHeight="1" thickBot="1" x14ac:dyDescent="0.25">
      <c r="A117" s="421" t="s">
        <v>925</v>
      </c>
      <c r="B117" s="141"/>
      <c r="C117" s="271"/>
      <c r="D117" s="142"/>
      <c r="E117" s="142">
        <f>D115-E115</f>
        <v>-66125000</v>
      </c>
      <c r="F117" s="142"/>
      <c r="G117" s="257">
        <f>F115-G115</f>
        <v>-66335000</v>
      </c>
      <c r="I117" s="364"/>
      <c r="J117" s="364"/>
      <c r="K117" s="364"/>
      <c r="L117" s="364"/>
      <c r="M117" s="364"/>
      <c r="N117" s="364"/>
      <c r="O117" s="364"/>
    </row>
    <row r="118" spans="1:15" ht="12.6" customHeight="1" x14ac:dyDescent="0.2">
      <c r="I118" s="364"/>
      <c r="J118" s="364"/>
      <c r="K118" s="364"/>
      <c r="L118" s="364"/>
      <c r="M118" s="364"/>
      <c r="N118" s="364"/>
      <c r="O118" s="364"/>
    </row>
    <row r="119" spans="1:15" ht="12.6" customHeight="1" x14ac:dyDescent="0.2">
      <c r="I119" s="364"/>
      <c r="J119" s="364"/>
      <c r="K119" s="364"/>
      <c r="L119" s="364"/>
      <c r="M119" s="364"/>
      <c r="N119" s="364"/>
      <c r="O119" s="364"/>
    </row>
    <row r="120" spans="1:15" ht="12.6" customHeight="1" x14ac:dyDescent="0.2">
      <c r="I120" s="364"/>
      <c r="J120" s="364"/>
      <c r="K120" s="364"/>
      <c r="L120" s="364"/>
      <c r="M120" s="364"/>
      <c r="N120" s="364"/>
      <c r="O120" s="364"/>
    </row>
    <row r="121" spans="1:15" ht="12.6" customHeight="1" x14ac:dyDescent="0.2">
      <c r="I121" s="364"/>
      <c r="J121" s="364"/>
      <c r="K121" s="364"/>
      <c r="L121" s="364"/>
      <c r="M121" s="364"/>
      <c r="N121" s="364"/>
      <c r="O121" s="364"/>
    </row>
  </sheetData>
  <mergeCells count="1">
    <mergeCell ref="A2:C2"/>
  </mergeCells>
  <pageMargins left="0.78740157480314965" right="0.70866141732283472" top="0.78740157480314965" bottom="0.78740157480314965" header="0.31496062992125984" footer="0.31496062992125984"/>
  <pageSetup paperSize="9" firstPageNumber="3" orientation="portrait" useFirstPageNumber="1" r:id="rId1"/>
  <headerFooter>
    <oddHeader xml:space="preserve">&amp;RPříloha č. 2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Normal="100" workbookViewId="0">
      <selection activeCell="Q12" sqref="Q12"/>
    </sheetView>
  </sheetViews>
  <sheetFormatPr defaultRowHeight="12.6" customHeight="1" x14ac:dyDescent="0.25"/>
  <cols>
    <col min="1" max="1" width="3.5703125" style="265" customWidth="1"/>
    <col min="2" max="2" width="4.7109375" style="265" customWidth="1"/>
    <col min="3" max="3" width="45.28515625" style="264" customWidth="1"/>
    <col min="4" max="4" width="10.42578125" style="264" bestFit="1" customWidth="1"/>
    <col min="5" max="5" width="9.85546875" style="264" customWidth="1"/>
    <col min="6" max="6" width="10" style="264" customWidth="1"/>
    <col min="7" max="7" width="2.140625" style="402" customWidth="1"/>
    <col min="8" max="16384" width="9.140625" style="264"/>
  </cols>
  <sheetData>
    <row r="1" spans="1:7" ht="12.6" customHeight="1" x14ac:dyDescent="0.25">
      <c r="A1" s="473" t="s">
        <v>931</v>
      </c>
    </row>
    <row r="2" spans="1:7" ht="12.6" customHeight="1" x14ac:dyDescent="0.25">
      <c r="D2" s="415"/>
      <c r="E2" s="415"/>
      <c r="F2" s="415"/>
      <c r="G2" s="400"/>
    </row>
    <row r="3" spans="1:7" ht="12.6" customHeight="1" x14ac:dyDescent="0.25">
      <c r="A3" s="33" t="s">
        <v>927</v>
      </c>
      <c r="B3" s="33"/>
      <c r="C3" s="485" t="s">
        <v>854</v>
      </c>
      <c r="D3" s="396" t="s">
        <v>722</v>
      </c>
      <c r="E3" s="397" t="s">
        <v>855</v>
      </c>
      <c r="F3" s="397" t="s">
        <v>856</v>
      </c>
      <c r="G3" s="474"/>
    </row>
    <row r="4" spans="1:7" ht="12.6" customHeight="1" x14ac:dyDescent="0.25">
      <c r="A4" s="33">
        <v>1</v>
      </c>
      <c r="B4" s="33" t="s">
        <v>922</v>
      </c>
      <c r="C4" s="11" t="s">
        <v>857</v>
      </c>
      <c r="D4" s="398">
        <v>25233000</v>
      </c>
      <c r="E4" s="398">
        <v>20842000</v>
      </c>
      <c r="F4" s="398">
        <f>D4-E4</f>
        <v>4391000</v>
      </c>
      <c r="G4" s="401"/>
    </row>
    <row r="5" spans="1:7" ht="12.6" customHeight="1" x14ac:dyDescent="0.25">
      <c r="A5" s="33">
        <v>2</v>
      </c>
      <c r="B5" s="33" t="s">
        <v>922</v>
      </c>
      <c r="C5" s="11" t="s">
        <v>926</v>
      </c>
      <c r="D5" s="398">
        <v>12000000</v>
      </c>
      <c r="E5" s="398"/>
      <c r="F5" s="398">
        <f t="shared" ref="F5:F6" si="0">D5-E5</f>
        <v>12000000</v>
      </c>
      <c r="G5" s="401"/>
    </row>
    <row r="6" spans="1:7" ht="12.6" customHeight="1" x14ac:dyDescent="0.25">
      <c r="A6" s="33">
        <v>3</v>
      </c>
      <c r="B6" s="33" t="s">
        <v>922</v>
      </c>
      <c r="C6" s="11" t="s">
        <v>858</v>
      </c>
      <c r="D6" s="398">
        <v>2200000</v>
      </c>
      <c r="E6" s="398"/>
      <c r="F6" s="398">
        <f t="shared" si="0"/>
        <v>2200000</v>
      </c>
      <c r="G6" s="401"/>
    </row>
    <row r="7" spans="1:7" ht="12.6" customHeight="1" x14ac:dyDescent="0.25">
      <c r="A7" s="33">
        <v>4</v>
      </c>
      <c r="B7" s="33" t="s">
        <v>922</v>
      </c>
      <c r="C7" s="11" t="s">
        <v>859</v>
      </c>
      <c r="D7" s="398">
        <v>12000000</v>
      </c>
      <c r="E7" s="398">
        <v>10800000</v>
      </c>
      <c r="F7" s="398">
        <f>D7-E7</f>
        <v>1200000</v>
      </c>
      <c r="G7" s="401"/>
    </row>
    <row r="8" spans="1:7" ht="12.6" customHeight="1" x14ac:dyDescent="0.25">
      <c r="A8" s="33">
        <v>5</v>
      </c>
      <c r="B8" s="33" t="s">
        <v>922</v>
      </c>
      <c r="C8" s="11" t="s">
        <v>860</v>
      </c>
      <c r="D8" s="398">
        <v>20006562.690000001</v>
      </c>
      <c r="E8" s="398">
        <v>6000000</v>
      </c>
      <c r="F8" s="398">
        <f>D8-E8</f>
        <v>14006562.690000001</v>
      </c>
      <c r="G8" s="401"/>
    </row>
    <row r="9" spans="1:7" ht="12.6" customHeight="1" x14ac:dyDescent="0.25">
      <c r="A9" s="33">
        <v>6</v>
      </c>
      <c r="B9" s="33" t="s">
        <v>922</v>
      </c>
      <c r="C9" s="11" t="s">
        <v>921</v>
      </c>
      <c r="D9" s="398">
        <v>5400000</v>
      </c>
      <c r="E9" s="398">
        <v>3700000</v>
      </c>
      <c r="F9" s="398">
        <f>D9-E9</f>
        <v>1700000</v>
      </c>
      <c r="G9" s="401"/>
    </row>
    <row r="10" spans="1:7" ht="12.6" customHeight="1" x14ac:dyDescent="0.25">
      <c r="A10" s="33">
        <v>7</v>
      </c>
      <c r="B10" s="33" t="s">
        <v>922</v>
      </c>
      <c r="C10" s="11" t="s">
        <v>861</v>
      </c>
      <c r="D10" s="398">
        <v>600000</v>
      </c>
      <c r="E10" s="398"/>
      <c r="F10" s="398">
        <f t="shared" ref="F10:F13" si="1">D10-E10</f>
        <v>600000</v>
      </c>
      <c r="G10" s="401"/>
    </row>
    <row r="11" spans="1:7" ht="12.6" customHeight="1" x14ac:dyDescent="0.25">
      <c r="A11" s="33">
        <v>8</v>
      </c>
      <c r="B11" s="33" t="s">
        <v>923</v>
      </c>
      <c r="C11" s="11" t="s">
        <v>862</v>
      </c>
      <c r="D11" s="398">
        <v>2600000</v>
      </c>
      <c r="E11" s="398"/>
      <c r="F11" s="398">
        <f t="shared" si="1"/>
        <v>2600000</v>
      </c>
      <c r="G11" s="401"/>
    </row>
    <row r="12" spans="1:7" ht="12.6" customHeight="1" x14ac:dyDescent="0.25">
      <c r="A12" s="33">
        <v>9</v>
      </c>
      <c r="B12" s="33" t="s">
        <v>923</v>
      </c>
      <c r="C12" s="11" t="s">
        <v>863</v>
      </c>
      <c r="D12" s="398">
        <v>2408000</v>
      </c>
      <c r="E12" s="398"/>
      <c r="F12" s="398">
        <f t="shared" si="1"/>
        <v>2408000</v>
      </c>
      <c r="G12" s="401"/>
    </row>
    <row r="13" spans="1:7" ht="12.6" customHeight="1" thickBot="1" x14ac:dyDescent="0.3">
      <c r="A13" s="34">
        <v>10</v>
      </c>
      <c r="B13" s="34" t="s">
        <v>924</v>
      </c>
      <c r="C13" s="8" t="s">
        <v>864</v>
      </c>
      <c r="D13" s="399">
        <v>280000</v>
      </c>
      <c r="E13" s="399"/>
      <c r="F13" s="399">
        <f t="shared" si="1"/>
        <v>280000</v>
      </c>
      <c r="G13" s="401"/>
    </row>
    <row r="14" spans="1:7" ht="12.6" customHeight="1" thickBot="1" x14ac:dyDescent="0.3">
      <c r="A14" s="487"/>
      <c r="B14" s="488"/>
      <c r="C14" s="489" t="s">
        <v>935</v>
      </c>
      <c r="D14" s="490">
        <f>SUM(D4:D13)</f>
        <v>82727562.689999998</v>
      </c>
      <c r="E14" s="490">
        <f>SUM(E4:E13)</f>
        <v>41342000</v>
      </c>
      <c r="F14" s="491">
        <f>SUM(F4:F13)</f>
        <v>41385562.689999998</v>
      </c>
      <c r="G14" s="400"/>
    </row>
    <row r="15" spans="1:7" ht="12.6" customHeight="1" x14ac:dyDescent="0.25">
      <c r="A15" s="492"/>
      <c r="B15" s="492"/>
      <c r="C15" s="402"/>
      <c r="D15" s="400"/>
      <c r="E15" s="401"/>
      <c r="F15" s="400"/>
      <c r="G15" s="400"/>
    </row>
    <row r="16" spans="1:7" ht="12.6" customHeight="1" x14ac:dyDescent="0.25">
      <c r="A16" s="33">
        <v>11</v>
      </c>
      <c r="B16" s="33" t="s">
        <v>924</v>
      </c>
      <c r="C16" s="11" t="s">
        <v>865</v>
      </c>
      <c r="D16" s="398">
        <v>2400000</v>
      </c>
      <c r="E16" s="398">
        <v>2280000</v>
      </c>
      <c r="F16" s="398">
        <f>D16-E16</f>
        <v>120000</v>
      </c>
      <c r="G16" s="401"/>
    </row>
    <row r="17" spans="1:8" ht="12.6" customHeight="1" x14ac:dyDescent="0.25">
      <c r="A17" s="33">
        <v>12</v>
      </c>
      <c r="B17" s="33" t="s">
        <v>923</v>
      </c>
      <c r="C17" s="486" t="s">
        <v>866</v>
      </c>
      <c r="D17" s="398">
        <v>850000</v>
      </c>
      <c r="E17" s="398">
        <v>722000</v>
      </c>
      <c r="F17" s="398">
        <f>D17-E17</f>
        <v>128000</v>
      </c>
      <c r="G17" s="401"/>
      <c r="H17" s="482"/>
    </row>
    <row r="18" spans="1:8" ht="12.6" customHeight="1" x14ac:dyDescent="0.25">
      <c r="A18" s="33">
        <v>13</v>
      </c>
      <c r="B18" s="33" t="s">
        <v>922</v>
      </c>
      <c r="C18" s="387" t="s">
        <v>877</v>
      </c>
      <c r="D18" s="398">
        <v>460000</v>
      </c>
      <c r="E18" s="398"/>
      <c r="F18" s="398">
        <f t="shared" ref="F18:F19" si="2">D18-E18</f>
        <v>460000</v>
      </c>
      <c r="G18" s="401"/>
      <c r="H18" s="482"/>
    </row>
    <row r="19" spans="1:8" ht="12.6" customHeight="1" thickBot="1" x14ac:dyDescent="0.3">
      <c r="A19" s="34">
        <v>14</v>
      </c>
      <c r="B19" s="34" t="s">
        <v>922</v>
      </c>
      <c r="C19" s="389" t="s">
        <v>867</v>
      </c>
      <c r="D19" s="399">
        <v>2000000</v>
      </c>
      <c r="E19" s="399"/>
      <c r="F19" s="399">
        <f t="shared" si="2"/>
        <v>2000000</v>
      </c>
      <c r="G19" s="401"/>
      <c r="H19" s="482"/>
    </row>
    <row r="20" spans="1:8" ht="12.6" customHeight="1" thickBot="1" x14ac:dyDescent="0.3">
      <c r="A20" s="487"/>
      <c r="B20" s="488"/>
      <c r="C20" s="489" t="s">
        <v>932</v>
      </c>
      <c r="D20" s="490">
        <f>SUM(D16:D19)</f>
        <v>5710000</v>
      </c>
      <c r="E20" s="490">
        <f>SUM(E16:E19)</f>
        <v>3002000</v>
      </c>
      <c r="F20" s="491">
        <f>SUM(F16:F19)</f>
        <v>2708000</v>
      </c>
      <c r="G20" s="400"/>
    </row>
    <row r="21" spans="1:8" ht="12.6" customHeight="1" x14ac:dyDescent="0.25">
      <c r="A21" s="492"/>
      <c r="B21" s="492"/>
      <c r="C21" s="402"/>
      <c r="D21" s="401"/>
      <c r="E21" s="401"/>
      <c r="F21" s="401"/>
      <c r="G21" s="401"/>
    </row>
    <row r="22" spans="1:8" s="481" customFormat="1" ht="12.6" customHeight="1" x14ac:dyDescent="0.25">
      <c r="A22" s="53">
        <v>15</v>
      </c>
      <c r="B22" s="53" t="s">
        <v>922</v>
      </c>
      <c r="C22" s="387" t="s">
        <v>883</v>
      </c>
      <c r="D22" s="388">
        <v>700000</v>
      </c>
      <c r="E22" s="388"/>
      <c r="F22" s="388">
        <f t="shared" ref="F22:F28" si="3">D22-E22</f>
        <v>700000</v>
      </c>
      <c r="G22" s="483"/>
    </row>
    <row r="23" spans="1:8" s="481" customFormat="1" ht="12.6" customHeight="1" x14ac:dyDescent="0.25">
      <c r="A23" s="53">
        <v>16</v>
      </c>
      <c r="B23" s="53" t="s">
        <v>922</v>
      </c>
      <c r="C23" s="387" t="s">
        <v>917</v>
      </c>
      <c r="D23" s="388">
        <v>500000</v>
      </c>
      <c r="E23" s="388"/>
      <c r="F23" s="388">
        <f t="shared" si="3"/>
        <v>500000</v>
      </c>
      <c r="G23" s="483"/>
    </row>
    <row r="24" spans="1:8" s="481" customFormat="1" ht="12.6" customHeight="1" x14ac:dyDescent="0.25">
      <c r="A24" s="67">
        <v>17</v>
      </c>
      <c r="B24" s="53" t="s">
        <v>922</v>
      </c>
      <c r="C24" s="387" t="s">
        <v>885</v>
      </c>
      <c r="D24" s="388">
        <v>3300000</v>
      </c>
      <c r="E24" s="388"/>
      <c r="F24" s="388">
        <f t="shared" si="3"/>
        <v>3300000</v>
      </c>
      <c r="G24" s="483"/>
    </row>
    <row r="25" spans="1:8" s="481" customFormat="1" ht="12.6" customHeight="1" x14ac:dyDescent="0.25">
      <c r="A25" s="53">
        <v>18</v>
      </c>
      <c r="B25" s="53" t="s">
        <v>922</v>
      </c>
      <c r="C25" s="387" t="s">
        <v>886</v>
      </c>
      <c r="D25" s="388">
        <v>12000000</v>
      </c>
      <c r="E25" s="388"/>
      <c r="F25" s="388">
        <f t="shared" si="3"/>
        <v>12000000</v>
      </c>
      <c r="G25" s="483"/>
    </row>
    <row r="26" spans="1:8" s="481" customFormat="1" ht="12.6" customHeight="1" x14ac:dyDescent="0.25">
      <c r="A26" s="67">
        <v>19</v>
      </c>
      <c r="B26" s="53" t="s">
        <v>922</v>
      </c>
      <c r="C26" s="387" t="s">
        <v>920</v>
      </c>
      <c r="D26" s="388">
        <v>200000</v>
      </c>
      <c r="E26" s="388"/>
      <c r="F26" s="388">
        <f t="shared" si="3"/>
        <v>200000</v>
      </c>
      <c r="G26" s="483"/>
    </row>
    <row r="27" spans="1:8" s="481" customFormat="1" ht="12.6" customHeight="1" x14ac:dyDescent="0.25">
      <c r="A27" s="53">
        <v>20</v>
      </c>
      <c r="B27" s="53" t="s">
        <v>924</v>
      </c>
      <c r="C27" s="387" t="s">
        <v>891</v>
      </c>
      <c r="D27" s="388">
        <v>350000</v>
      </c>
      <c r="E27" s="388"/>
      <c r="F27" s="388">
        <f t="shared" si="3"/>
        <v>350000</v>
      </c>
      <c r="G27" s="483"/>
    </row>
    <row r="28" spans="1:8" s="481" customFormat="1" ht="12.6" customHeight="1" x14ac:dyDescent="0.25">
      <c r="A28" s="67">
        <v>21</v>
      </c>
      <c r="B28" s="53" t="s">
        <v>924</v>
      </c>
      <c r="C28" s="387" t="s">
        <v>895</v>
      </c>
      <c r="D28" s="388">
        <v>820000</v>
      </c>
      <c r="E28" s="388"/>
      <c r="F28" s="388">
        <f t="shared" si="3"/>
        <v>820000</v>
      </c>
      <c r="G28" s="483"/>
    </row>
    <row r="29" spans="1:8" s="481" customFormat="1" ht="12.6" customHeight="1" x14ac:dyDescent="0.25">
      <c r="A29" s="53">
        <v>22</v>
      </c>
      <c r="B29" s="53" t="s">
        <v>922</v>
      </c>
      <c r="C29" s="387" t="s">
        <v>916</v>
      </c>
      <c r="D29" s="388">
        <v>600000</v>
      </c>
      <c r="E29" s="388"/>
      <c r="F29" s="388">
        <v>600000</v>
      </c>
      <c r="G29" s="483"/>
    </row>
    <row r="30" spans="1:8" ht="12.6" customHeight="1" x14ac:dyDescent="0.25">
      <c r="A30" s="67">
        <v>23</v>
      </c>
      <c r="B30" s="53" t="s">
        <v>922</v>
      </c>
      <c r="C30" s="387" t="s">
        <v>928</v>
      </c>
      <c r="D30" s="388">
        <v>100000</v>
      </c>
      <c r="E30" s="388"/>
      <c r="F30" s="388">
        <v>100000</v>
      </c>
      <c r="G30" s="484"/>
    </row>
    <row r="31" spans="1:8" ht="12.6" customHeight="1" x14ac:dyDescent="0.25">
      <c r="A31" s="53">
        <v>24</v>
      </c>
      <c r="B31" s="53" t="s">
        <v>922</v>
      </c>
      <c r="C31" s="387" t="s">
        <v>930</v>
      </c>
      <c r="D31" s="388">
        <v>300000</v>
      </c>
      <c r="E31" s="388"/>
      <c r="F31" s="388">
        <v>300000</v>
      </c>
      <c r="G31" s="484"/>
    </row>
    <row r="32" spans="1:8" ht="12.6" customHeight="1" x14ac:dyDescent="0.25">
      <c r="A32" s="53">
        <v>25</v>
      </c>
      <c r="B32" s="53" t="s">
        <v>924</v>
      </c>
      <c r="C32" s="387" t="s">
        <v>929</v>
      </c>
      <c r="D32" s="388">
        <v>500000</v>
      </c>
      <c r="E32" s="388"/>
      <c r="F32" s="388">
        <v>500000</v>
      </c>
      <c r="G32" s="484"/>
    </row>
    <row r="33" spans="1:7" ht="12.6" customHeight="1" thickBot="1" x14ac:dyDescent="0.3">
      <c r="A33" s="60">
        <v>26</v>
      </c>
      <c r="B33" s="60" t="s">
        <v>923</v>
      </c>
      <c r="C33" s="389" t="s">
        <v>936</v>
      </c>
      <c r="D33" s="390">
        <v>2636437</v>
      </c>
      <c r="E33" s="390"/>
      <c r="F33" s="390">
        <v>2636437</v>
      </c>
      <c r="G33" s="484"/>
    </row>
    <row r="34" spans="1:7" ht="12.6" customHeight="1" thickBot="1" x14ac:dyDescent="0.3">
      <c r="A34" s="487"/>
      <c r="B34" s="488"/>
      <c r="C34" s="489" t="s">
        <v>933</v>
      </c>
      <c r="D34" s="490">
        <f>SUM(D22:D33)</f>
        <v>22006437</v>
      </c>
      <c r="E34" s="490"/>
      <c r="F34" s="491">
        <f>SUM(F22:F33)</f>
        <v>22006437</v>
      </c>
      <c r="G34" s="400"/>
    </row>
    <row r="35" spans="1:7" ht="12.6" customHeight="1" x14ac:dyDescent="0.25">
      <c r="A35" s="492"/>
      <c r="B35" s="492"/>
      <c r="C35" s="402"/>
      <c r="D35" s="401"/>
      <c r="E35" s="401"/>
      <c r="F35" s="401"/>
      <c r="G35" s="401"/>
    </row>
    <row r="36" spans="1:7" ht="12.6" customHeight="1" x14ac:dyDescent="0.25">
      <c r="A36" s="493">
        <v>27</v>
      </c>
      <c r="B36" s="493" t="s">
        <v>922</v>
      </c>
      <c r="C36" s="494" t="s">
        <v>878</v>
      </c>
      <c r="D36" s="495">
        <v>12000000</v>
      </c>
      <c r="E36" s="495"/>
      <c r="F36" s="495">
        <f t="shared" ref="F36:F54" si="4">D36-E36</f>
        <v>12000000</v>
      </c>
      <c r="G36" s="475"/>
    </row>
    <row r="37" spans="1:7" ht="12.6" customHeight="1" x14ac:dyDescent="0.25">
      <c r="A37" s="493">
        <v>28</v>
      </c>
      <c r="B37" s="493" t="s">
        <v>922</v>
      </c>
      <c r="C37" s="494" t="s">
        <v>879</v>
      </c>
      <c r="D37" s="495">
        <v>1000000</v>
      </c>
      <c r="E37" s="495"/>
      <c r="F37" s="495">
        <f t="shared" si="4"/>
        <v>1000000</v>
      </c>
      <c r="G37" s="475"/>
    </row>
    <row r="38" spans="1:7" ht="12.6" customHeight="1" x14ac:dyDescent="0.25">
      <c r="A38" s="493">
        <v>29</v>
      </c>
      <c r="B38" s="493" t="s">
        <v>924</v>
      </c>
      <c r="C38" s="494" t="s">
        <v>897</v>
      </c>
      <c r="D38" s="495">
        <v>50000</v>
      </c>
      <c r="E38" s="495"/>
      <c r="F38" s="495">
        <f t="shared" si="4"/>
        <v>50000</v>
      </c>
      <c r="G38" s="475"/>
    </row>
    <row r="39" spans="1:7" ht="12.6" customHeight="1" x14ac:dyDescent="0.25">
      <c r="A39" s="493">
        <v>30</v>
      </c>
      <c r="B39" s="493" t="s">
        <v>924</v>
      </c>
      <c r="C39" s="494" t="s">
        <v>880</v>
      </c>
      <c r="D39" s="495">
        <v>3000000</v>
      </c>
      <c r="E39" s="495"/>
      <c r="F39" s="495">
        <f t="shared" si="4"/>
        <v>3000000</v>
      </c>
      <c r="G39" s="475"/>
    </row>
    <row r="40" spans="1:7" ht="12.6" customHeight="1" x14ac:dyDescent="0.25">
      <c r="A40" s="493">
        <v>31</v>
      </c>
      <c r="B40" s="493" t="s">
        <v>924</v>
      </c>
      <c r="C40" s="494" t="s">
        <v>881</v>
      </c>
      <c r="D40" s="495">
        <v>250000</v>
      </c>
      <c r="E40" s="495"/>
      <c r="F40" s="495">
        <f t="shared" si="4"/>
        <v>250000</v>
      </c>
      <c r="G40" s="475"/>
    </row>
    <row r="41" spans="1:7" ht="12.6" customHeight="1" x14ac:dyDescent="0.25">
      <c r="A41" s="493">
        <v>32</v>
      </c>
      <c r="B41" s="493" t="s">
        <v>922</v>
      </c>
      <c r="C41" s="494" t="s">
        <v>898</v>
      </c>
      <c r="D41" s="495">
        <v>0</v>
      </c>
      <c r="E41" s="495"/>
      <c r="F41" s="495">
        <f t="shared" si="4"/>
        <v>0</v>
      </c>
      <c r="G41" s="475"/>
    </row>
    <row r="42" spans="1:7" ht="12.6" customHeight="1" x14ac:dyDescent="0.25">
      <c r="A42" s="493">
        <v>33</v>
      </c>
      <c r="B42" s="493" t="s">
        <v>922</v>
      </c>
      <c r="C42" s="494" t="s">
        <v>899</v>
      </c>
      <c r="D42" s="495">
        <v>0</v>
      </c>
      <c r="E42" s="495"/>
      <c r="F42" s="495">
        <f t="shared" si="4"/>
        <v>0</v>
      </c>
      <c r="G42" s="475"/>
    </row>
    <row r="43" spans="1:7" ht="12.6" customHeight="1" x14ac:dyDescent="0.25">
      <c r="A43" s="493">
        <v>34</v>
      </c>
      <c r="B43" s="493" t="s">
        <v>924</v>
      </c>
      <c r="C43" s="494" t="s">
        <v>882</v>
      </c>
      <c r="D43" s="495">
        <v>300000</v>
      </c>
      <c r="E43" s="495"/>
      <c r="F43" s="495">
        <f t="shared" si="4"/>
        <v>300000</v>
      </c>
      <c r="G43" s="475"/>
    </row>
    <row r="44" spans="1:7" ht="12.6" customHeight="1" x14ac:dyDescent="0.25">
      <c r="A44" s="493">
        <v>35</v>
      </c>
      <c r="B44" s="493" t="s">
        <v>924</v>
      </c>
      <c r="C44" s="496" t="s">
        <v>937</v>
      </c>
      <c r="D44" s="495">
        <v>800000</v>
      </c>
      <c r="E44" s="495"/>
      <c r="F44" s="495">
        <f t="shared" si="4"/>
        <v>800000</v>
      </c>
      <c r="G44" s="475"/>
    </row>
    <row r="45" spans="1:7" ht="12.6" customHeight="1" x14ac:dyDescent="0.25">
      <c r="A45" s="493">
        <v>36</v>
      </c>
      <c r="B45" s="493" t="s">
        <v>923</v>
      </c>
      <c r="C45" s="494" t="s">
        <v>884</v>
      </c>
      <c r="D45" s="495">
        <v>150000</v>
      </c>
      <c r="E45" s="495"/>
      <c r="F45" s="495">
        <f t="shared" si="4"/>
        <v>150000</v>
      </c>
      <c r="G45" s="475"/>
    </row>
    <row r="46" spans="1:7" ht="12.6" customHeight="1" x14ac:dyDescent="0.25">
      <c r="A46" s="493">
        <v>37</v>
      </c>
      <c r="B46" s="493" t="s">
        <v>924</v>
      </c>
      <c r="C46" s="494" t="s">
        <v>887</v>
      </c>
      <c r="D46" s="495">
        <v>600000</v>
      </c>
      <c r="E46" s="495"/>
      <c r="F46" s="495">
        <f t="shared" si="4"/>
        <v>600000</v>
      </c>
      <c r="G46" s="475"/>
    </row>
    <row r="47" spans="1:7" ht="12.6" customHeight="1" x14ac:dyDescent="0.25">
      <c r="A47" s="493">
        <v>38</v>
      </c>
      <c r="B47" s="493" t="s">
        <v>924</v>
      </c>
      <c r="C47" s="494" t="s">
        <v>888</v>
      </c>
      <c r="D47" s="495">
        <v>150000</v>
      </c>
      <c r="E47" s="495"/>
      <c r="F47" s="495">
        <f t="shared" si="4"/>
        <v>150000</v>
      </c>
      <c r="G47" s="475"/>
    </row>
    <row r="48" spans="1:7" ht="10.5" customHeight="1" x14ac:dyDescent="0.25">
      <c r="A48" s="493">
        <v>39</v>
      </c>
      <c r="B48" s="493" t="s">
        <v>923</v>
      </c>
      <c r="C48" s="494" t="s">
        <v>889</v>
      </c>
      <c r="D48" s="495">
        <v>2400000</v>
      </c>
      <c r="E48" s="495"/>
      <c r="F48" s="495">
        <f t="shared" si="4"/>
        <v>2400000</v>
      </c>
      <c r="G48" s="475"/>
    </row>
    <row r="49" spans="1:7" ht="12.6" customHeight="1" x14ac:dyDescent="0.25">
      <c r="A49" s="493">
        <v>40</v>
      </c>
      <c r="B49" s="493" t="s">
        <v>924</v>
      </c>
      <c r="C49" s="494" t="s">
        <v>890</v>
      </c>
      <c r="D49" s="495">
        <v>150000</v>
      </c>
      <c r="E49" s="495"/>
      <c r="F49" s="495">
        <f t="shared" si="4"/>
        <v>150000</v>
      </c>
      <c r="G49" s="475"/>
    </row>
    <row r="50" spans="1:7" ht="12.6" customHeight="1" x14ac:dyDescent="0.25">
      <c r="A50" s="493">
        <v>41</v>
      </c>
      <c r="B50" s="493" t="s">
        <v>924</v>
      </c>
      <c r="C50" s="494" t="s">
        <v>892</v>
      </c>
      <c r="D50" s="495">
        <v>150000</v>
      </c>
      <c r="E50" s="495"/>
      <c r="F50" s="495">
        <f t="shared" si="4"/>
        <v>150000</v>
      </c>
      <c r="G50" s="475"/>
    </row>
    <row r="51" spans="1:7" ht="12.6" customHeight="1" x14ac:dyDescent="0.25">
      <c r="A51" s="493">
        <v>42</v>
      </c>
      <c r="B51" s="493" t="s">
        <v>924</v>
      </c>
      <c r="C51" s="494" t="s">
        <v>893</v>
      </c>
      <c r="D51" s="495">
        <v>900000</v>
      </c>
      <c r="E51" s="495"/>
      <c r="F51" s="495">
        <f t="shared" si="4"/>
        <v>900000</v>
      </c>
      <c r="G51" s="475"/>
    </row>
    <row r="52" spans="1:7" ht="12.6" customHeight="1" x14ac:dyDescent="0.25">
      <c r="A52" s="493">
        <v>43</v>
      </c>
      <c r="B52" s="493" t="s">
        <v>924</v>
      </c>
      <c r="C52" s="494" t="s">
        <v>894</v>
      </c>
      <c r="D52" s="495">
        <v>300000</v>
      </c>
      <c r="E52" s="495"/>
      <c r="F52" s="495">
        <f t="shared" si="4"/>
        <v>300000</v>
      </c>
      <c r="G52" s="475"/>
    </row>
    <row r="53" spans="1:7" ht="12.6" customHeight="1" x14ac:dyDescent="0.25">
      <c r="A53" s="493">
        <v>44</v>
      </c>
      <c r="B53" s="493" t="s">
        <v>924</v>
      </c>
      <c r="C53" s="494" t="s">
        <v>896</v>
      </c>
      <c r="D53" s="495">
        <v>700000</v>
      </c>
      <c r="E53" s="495"/>
      <c r="F53" s="495">
        <f t="shared" si="4"/>
        <v>700000</v>
      </c>
      <c r="G53" s="475"/>
    </row>
    <row r="54" spans="1:7" ht="12.6" customHeight="1" x14ac:dyDescent="0.25">
      <c r="A54" s="493">
        <v>45</v>
      </c>
      <c r="B54" s="493" t="s">
        <v>922</v>
      </c>
      <c r="C54" s="494" t="s">
        <v>912</v>
      </c>
      <c r="D54" s="495">
        <v>3300000</v>
      </c>
      <c r="E54" s="495"/>
      <c r="F54" s="495">
        <f t="shared" si="4"/>
        <v>3300000</v>
      </c>
      <c r="G54" s="475"/>
    </row>
    <row r="55" spans="1:7" ht="12.6" customHeight="1" x14ac:dyDescent="0.25">
      <c r="A55" s="493">
        <v>46</v>
      </c>
      <c r="B55" s="493" t="s">
        <v>922</v>
      </c>
      <c r="C55" s="494" t="s">
        <v>915</v>
      </c>
      <c r="D55" s="495">
        <v>700000</v>
      </c>
      <c r="E55" s="495"/>
      <c r="F55" s="495">
        <v>700000</v>
      </c>
      <c r="G55" s="475"/>
    </row>
    <row r="56" spans="1:7" ht="12.6" customHeight="1" x14ac:dyDescent="0.25">
      <c r="A56" s="493">
        <v>47</v>
      </c>
      <c r="B56" s="493" t="s">
        <v>924</v>
      </c>
      <c r="C56" s="496" t="s">
        <v>913</v>
      </c>
      <c r="D56" s="495">
        <v>150000</v>
      </c>
      <c r="E56" s="495"/>
      <c r="F56" s="495">
        <v>150000</v>
      </c>
      <c r="G56" s="475"/>
    </row>
    <row r="57" spans="1:7" ht="12.6" customHeight="1" x14ac:dyDescent="0.25">
      <c r="A57" s="493">
        <v>48</v>
      </c>
      <c r="B57" s="493" t="s">
        <v>924</v>
      </c>
      <c r="C57" s="494" t="s">
        <v>918</v>
      </c>
      <c r="D57" s="495">
        <v>70000</v>
      </c>
      <c r="E57" s="495"/>
      <c r="F57" s="495">
        <v>70000</v>
      </c>
      <c r="G57" s="475"/>
    </row>
    <row r="58" spans="1:7" ht="12.6" customHeight="1" x14ac:dyDescent="0.25">
      <c r="A58" s="493">
        <v>49</v>
      </c>
      <c r="B58" s="493" t="s">
        <v>924</v>
      </c>
      <c r="C58" s="496" t="s">
        <v>914</v>
      </c>
      <c r="D58" s="495">
        <v>80000</v>
      </c>
      <c r="E58" s="495"/>
      <c r="F58" s="495">
        <v>80000</v>
      </c>
      <c r="G58" s="475"/>
    </row>
    <row r="59" spans="1:7" ht="12.6" customHeight="1" thickBot="1" x14ac:dyDescent="0.3">
      <c r="A59" s="493">
        <v>50</v>
      </c>
      <c r="B59" s="497" t="s">
        <v>923</v>
      </c>
      <c r="C59" s="498" t="s">
        <v>919</v>
      </c>
      <c r="D59" s="499">
        <v>1750000</v>
      </c>
      <c r="E59" s="499"/>
      <c r="F59" s="499">
        <v>1750000</v>
      </c>
      <c r="G59" s="475"/>
    </row>
    <row r="60" spans="1:7" ht="12.6" customHeight="1" thickBot="1" x14ac:dyDescent="0.3">
      <c r="A60" s="500"/>
      <c r="B60" s="501"/>
      <c r="C60" s="502" t="s">
        <v>934</v>
      </c>
      <c r="D60" s="503">
        <f>SUM(D36:D59)</f>
        <v>28950000</v>
      </c>
      <c r="E60" s="502"/>
      <c r="F60" s="504">
        <f>SUM(F36:F59)</f>
        <v>28950000</v>
      </c>
    </row>
    <row r="62" spans="1:7" ht="12.6" customHeight="1" x14ac:dyDescent="0.25">
      <c r="F62" s="277"/>
    </row>
    <row r="63" spans="1:7" ht="12.6" customHeight="1" x14ac:dyDescent="0.25">
      <c r="F63" s="277"/>
    </row>
    <row r="64" spans="1:7" ht="12.6" customHeight="1" x14ac:dyDescent="0.25">
      <c r="F64" s="277"/>
    </row>
    <row r="65" spans="6:6" ht="12.6" customHeight="1" x14ac:dyDescent="0.25">
      <c r="F65" s="277"/>
    </row>
    <row r="66" spans="6:6" ht="12.6" customHeight="1" x14ac:dyDescent="0.25">
      <c r="F66" s="277"/>
    </row>
  </sheetData>
  <pageMargins left="0.78740157480314965" right="0.78740157480314965" top="0.78740157480314965" bottom="0.78740157480314965" header="0.31496062992125984" footer="0.31496062992125984"/>
  <pageSetup paperSize="9" firstPageNumber="5" orientation="portrait" useFirstPageNumber="1" r:id="rId1"/>
  <headerFooter>
    <oddHeader>&amp;RPříloha č. 3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"/>
  <sheetViews>
    <sheetView view="pageLayout" topLeftCell="A40" zoomScaleNormal="100" workbookViewId="0">
      <selection activeCell="J73" sqref="J73"/>
    </sheetView>
  </sheetViews>
  <sheetFormatPr defaultRowHeight="12.95" customHeight="1" x14ac:dyDescent="0.25"/>
  <cols>
    <col min="1" max="1" width="3.7109375" style="292" customWidth="1"/>
    <col min="2" max="2" width="4.28515625" style="291" customWidth="1"/>
    <col min="3" max="3" width="5.140625" style="347" customWidth="1"/>
    <col min="4" max="4" width="5.28515625" style="292" customWidth="1"/>
    <col min="5" max="5" width="43.7109375" style="292" customWidth="1"/>
    <col min="6" max="6" width="11.140625" style="292" bestFit="1" customWidth="1"/>
    <col min="7" max="7" width="10.85546875" style="98" bestFit="1" customWidth="1"/>
    <col min="8" max="8" width="9.85546875" style="292" bestFit="1" customWidth="1"/>
    <col min="9" max="256" width="9.140625" style="292"/>
    <col min="257" max="257" width="4.5703125" style="292" customWidth="1"/>
    <col min="258" max="258" width="6.85546875" style="292" customWidth="1"/>
    <col min="259" max="259" width="7" style="292" customWidth="1"/>
    <col min="260" max="260" width="8.140625" style="292" customWidth="1"/>
    <col min="261" max="261" width="40.7109375" style="292" customWidth="1"/>
    <col min="262" max="262" width="17.5703125" style="292" customWidth="1"/>
    <col min="263" max="263" width="10.85546875" style="292" bestFit="1" customWidth="1"/>
    <col min="264" max="264" width="9.85546875" style="292" bestFit="1" customWidth="1"/>
    <col min="265" max="512" width="9.140625" style="292"/>
    <col min="513" max="513" width="4.5703125" style="292" customWidth="1"/>
    <col min="514" max="514" width="6.85546875" style="292" customWidth="1"/>
    <col min="515" max="515" width="7" style="292" customWidth="1"/>
    <col min="516" max="516" width="8.140625" style="292" customWidth="1"/>
    <col min="517" max="517" width="40.7109375" style="292" customWidth="1"/>
    <col min="518" max="518" width="17.5703125" style="292" customWidth="1"/>
    <col min="519" max="519" width="10.85546875" style="292" bestFit="1" customWidth="1"/>
    <col min="520" max="520" width="9.85546875" style="292" bestFit="1" customWidth="1"/>
    <col min="521" max="768" width="9.140625" style="292"/>
    <col min="769" max="769" width="4.5703125" style="292" customWidth="1"/>
    <col min="770" max="770" width="6.85546875" style="292" customWidth="1"/>
    <col min="771" max="771" width="7" style="292" customWidth="1"/>
    <col min="772" max="772" width="8.140625" style="292" customWidth="1"/>
    <col min="773" max="773" width="40.7109375" style="292" customWidth="1"/>
    <col min="774" max="774" width="17.5703125" style="292" customWidth="1"/>
    <col min="775" max="775" width="10.85546875" style="292" bestFit="1" customWidth="1"/>
    <col min="776" max="776" width="9.85546875" style="292" bestFit="1" customWidth="1"/>
    <col min="777" max="1024" width="9.140625" style="292"/>
    <col min="1025" max="1025" width="4.5703125" style="292" customWidth="1"/>
    <col min="1026" max="1026" width="6.85546875" style="292" customWidth="1"/>
    <col min="1027" max="1027" width="7" style="292" customWidth="1"/>
    <col min="1028" max="1028" width="8.140625" style="292" customWidth="1"/>
    <col min="1029" max="1029" width="40.7109375" style="292" customWidth="1"/>
    <col min="1030" max="1030" width="17.5703125" style="292" customWidth="1"/>
    <col min="1031" max="1031" width="10.85546875" style="292" bestFit="1" customWidth="1"/>
    <col min="1032" max="1032" width="9.85546875" style="292" bestFit="1" customWidth="1"/>
    <col min="1033" max="1280" width="9.140625" style="292"/>
    <col min="1281" max="1281" width="4.5703125" style="292" customWidth="1"/>
    <col min="1282" max="1282" width="6.85546875" style="292" customWidth="1"/>
    <col min="1283" max="1283" width="7" style="292" customWidth="1"/>
    <col min="1284" max="1284" width="8.140625" style="292" customWidth="1"/>
    <col min="1285" max="1285" width="40.7109375" style="292" customWidth="1"/>
    <col min="1286" max="1286" width="17.5703125" style="292" customWidth="1"/>
    <col min="1287" max="1287" width="10.85546875" style="292" bestFit="1" customWidth="1"/>
    <col min="1288" max="1288" width="9.85546875" style="292" bestFit="1" customWidth="1"/>
    <col min="1289" max="1536" width="9.140625" style="292"/>
    <col min="1537" max="1537" width="4.5703125" style="292" customWidth="1"/>
    <col min="1538" max="1538" width="6.85546875" style="292" customWidth="1"/>
    <col min="1539" max="1539" width="7" style="292" customWidth="1"/>
    <col min="1540" max="1540" width="8.140625" style="292" customWidth="1"/>
    <col min="1541" max="1541" width="40.7109375" style="292" customWidth="1"/>
    <col min="1542" max="1542" width="17.5703125" style="292" customWidth="1"/>
    <col min="1543" max="1543" width="10.85546875" style="292" bestFit="1" customWidth="1"/>
    <col min="1544" max="1544" width="9.85546875" style="292" bestFit="1" customWidth="1"/>
    <col min="1545" max="1792" width="9.140625" style="292"/>
    <col min="1793" max="1793" width="4.5703125" style="292" customWidth="1"/>
    <col min="1794" max="1794" width="6.85546875" style="292" customWidth="1"/>
    <col min="1795" max="1795" width="7" style="292" customWidth="1"/>
    <col min="1796" max="1796" width="8.140625" style="292" customWidth="1"/>
    <col min="1797" max="1797" width="40.7109375" style="292" customWidth="1"/>
    <col min="1798" max="1798" width="17.5703125" style="292" customWidth="1"/>
    <col min="1799" max="1799" width="10.85546875" style="292" bestFit="1" customWidth="1"/>
    <col min="1800" max="1800" width="9.85546875" style="292" bestFit="1" customWidth="1"/>
    <col min="1801" max="2048" width="9.140625" style="292"/>
    <col min="2049" max="2049" width="4.5703125" style="292" customWidth="1"/>
    <col min="2050" max="2050" width="6.85546875" style="292" customWidth="1"/>
    <col min="2051" max="2051" width="7" style="292" customWidth="1"/>
    <col min="2052" max="2052" width="8.140625" style="292" customWidth="1"/>
    <col min="2053" max="2053" width="40.7109375" style="292" customWidth="1"/>
    <col min="2054" max="2054" width="17.5703125" style="292" customWidth="1"/>
    <col min="2055" max="2055" width="10.85546875" style="292" bestFit="1" customWidth="1"/>
    <col min="2056" max="2056" width="9.85546875" style="292" bestFit="1" customWidth="1"/>
    <col min="2057" max="2304" width="9.140625" style="292"/>
    <col min="2305" max="2305" width="4.5703125" style="292" customWidth="1"/>
    <col min="2306" max="2306" width="6.85546875" style="292" customWidth="1"/>
    <col min="2307" max="2307" width="7" style="292" customWidth="1"/>
    <col min="2308" max="2308" width="8.140625" style="292" customWidth="1"/>
    <col min="2309" max="2309" width="40.7109375" style="292" customWidth="1"/>
    <col min="2310" max="2310" width="17.5703125" style="292" customWidth="1"/>
    <col min="2311" max="2311" width="10.85546875" style="292" bestFit="1" customWidth="1"/>
    <col min="2312" max="2312" width="9.85546875" style="292" bestFit="1" customWidth="1"/>
    <col min="2313" max="2560" width="9.140625" style="292"/>
    <col min="2561" max="2561" width="4.5703125" style="292" customWidth="1"/>
    <col min="2562" max="2562" width="6.85546875" style="292" customWidth="1"/>
    <col min="2563" max="2563" width="7" style="292" customWidth="1"/>
    <col min="2564" max="2564" width="8.140625" style="292" customWidth="1"/>
    <col min="2565" max="2565" width="40.7109375" style="292" customWidth="1"/>
    <col min="2566" max="2566" width="17.5703125" style="292" customWidth="1"/>
    <col min="2567" max="2567" width="10.85546875" style="292" bestFit="1" customWidth="1"/>
    <col min="2568" max="2568" width="9.85546875" style="292" bestFit="1" customWidth="1"/>
    <col min="2569" max="2816" width="9.140625" style="292"/>
    <col min="2817" max="2817" width="4.5703125" style="292" customWidth="1"/>
    <col min="2818" max="2818" width="6.85546875" style="292" customWidth="1"/>
    <col min="2819" max="2819" width="7" style="292" customWidth="1"/>
    <col min="2820" max="2820" width="8.140625" style="292" customWidth="1"/>
    <col min="2821" max="2821" width="40.7109375" style="292" customWidth="1"/>
    <col min="2822" max="2822" width="17.5703125" style="292" customWidth="1"/>
    <col min="2823" max="2823" width="10.85546875" style="292" bestFit="1" customWidth="1"/>
    <col min="2824" max="2824" width="9.85546875" style="292" bestFit="1" customWidth="1"/>
    <col min="2825" max="3072" width="9.140625" style="292"/>
    <col min="3073" max="3073" width="4.5703125" style="292" customWidth="1"/>
    <col min="3074" max="3074" width="6.85546875" style="292" customWidth="1"/>
    <col min="3075" max="3075" width="7" style="292" customWidth="1"/>
    <col min="3076" max="3076" width="8.140625" style="292" customWidth="1"/>
    <col min="3077" max="3077" width="40.7109375" style="292" customWidth="1"/>
    <col min="3078" max="3078" width="17.5703125" style="292" customWidth="1"/>
    <col min="3079" max="3079" width="10.85546875" style="292" bestFit="1" customWidth="1"/>
    <col min="3080" max="3080" width="9.85546875" style="292" bestFit="1" customWidth="1"/>
    <col min="3081" max="3328" width="9.140625" style="292"/>
    <col min="3329" max="3329" width="4.5703125" style="292" customWidth="1"/>
    <col min="3330" max="3330" width="6.85546875" style="292" customWidth="1"/>
    <col min="3331" max="3331" width="7" style="292" customWidth="1"/>
    <col min="3332" max="3332" width="8.140625" style="292" customWidth="1"/>
    <col min="3333" max="3333" width="40.7109375" style="292" customWidth="1"/>
    <col min="3334" max="3334" width="17.5703125" style="292" customWidth="1"/>
    <col min="3335" max="3335" width="10.85546875" style="292" bestFit="1" customWidth="1"/>
    <col min="3336" max="3336" width="9.85546875" style="292" bestFit="1" customWidth="1"/>
    <col min="3337" max="3584" width="9.140625" style="292"/>
    <col min="3585" max="3585" width="4.5703125" style="292" customWidth="1"/>
    <col min="3586" max="3586" width="6.85546875" style="292" customWidth="1"/>
    <col min="3587" max="3587" width="7" style="292" customWidth="1"/>
    <col min="3588" max="3588" width="8.140625" style="292" customWidth="1"/>
    <col min="3589" max="3589" width="40.7109375" style="292" customWidth="1"/>
    <col min="3590" max="3590" width="17.5703125" style="292" customWidth="1"/>
    <col min="3591" max="3591" width="10.85546875" style="292" bestFit="1" customWidth="1"/>
    <col min="3592" max="3592" width="9.85546875" style="292" bestFit="1" customWidth="1"/>
    <col min="3593" max="3840" width="9.140625" style="292"/>
    <col min="3841" max="3841" width="4.5703125" style="292" customWidth="1"/>
    <col min="3842" max="3842" width="6.85546875" style="292" customWidth="1"/>
    <col min="3843" max="3843" width="7" style="292" customWidth="1"/>
    <col min="3844" max="3844" width="8.140625" style="292" customWidth="1"/>
    <col min="3845" max="3845" width="40.7109375" style="292" customWidth="1"/>
    <col min="3846" max="3846" width="17.5703125" style="292" customWidth="1"/>
    <col min="3847" max="3847" width="10.85546875" style="292" bestFit="1" customWidth="1"/>
    <col min="3848" max="3848" width="9.85546875" style="292" bestFit="1" customWidth="1"/>
    <col min="3849" max="4096" width="9.140625" style="292"/>
    <col min="4097" max="4097" width="4.5703125" style="292" customWidth="1"/>
    <col min="4098" max="4098" width="6.85546875" style="292" customWidth="1"/>
    <col min="4099" max="4099" width="7" style="292" customWidth="1"/>
    <col min="4100" max="4100" width="8.140625" style="292" customWidth="1"/>
    <col min="4101" max="4101" width="40.7109375" style="292" customWidth="1"/>
    <col min="4102" max="4102" width="17.5703125" style="292" customWidth="1"/>
    <col min="4103" max="4103" width="10.85546875" style="292" bestFit="1" customWidth="1"/>
    <col min="4104" max="4104" width="9.85546875" style="292" bestFit="1" customWidth="1"/>
    <col min="4105" max="4352" width="9.140625" style="292"/>
    <col min="4353" max="4353" width="4.5703125" style="292" customWidth="1"/>
    <col min="4354" max="4354" width="6.85546875" style="292" customWidth="1"/>
    <col min="4355" max="4355" width="7" style="292" customWidth="1"/>
    <col min="4356" max="4356" width="8.140625" style="292" customWidth="1"/>
    <col min="4357" max="4357" width="40.7109375" style="292" customWidth="1"/>
    <col min="4358" max="4358" width="17.5703125" style="292" customWidth="1"/>
    <col min="4359" max="4359" width="10.85546875" style="292" bestFit="1" customWidth="1"/>
    <col min="4360" max="4360" width="9.85546875" style="292" bestFit="1" customWidth="1"/>
    <col min="4361" max="4608" width="9.140625" style="292"/>
    <col min="4609" max="4609" width="4.5703125" style="292" customWidth="1"/>
    <col min="4610" max="4610" width="6.85546875" style="292" customWidth="1"/>
    <col min="4611" max="4611" width="7" style="292" customWidth="1"/>
    <col min="4612" max="4612" width="8.140625" style="292" customWidth="1"/>
    <col min="4613" max="4613" width="40.7109375" style="292" customWidth="1"/>
    <col min="4614" max="4614" width="17.5703125" style="292" customWidth="1"/>
    <col min="4615" max="4615" width="10.85546875" style="292" bestFit="1" customWidth="1"/>
    <col min="4616" max="4616" width="9.85546875" style="292" bestFit="1" customWidth="1"/>
    <col min="4617" max="4864" width="9.140625" style="292"/>
    <col min="4865" max="4865" width="4.5703125" style="292" customWidth="1"/>
    <col min="4866" max="4866" width="6.85546875" style="292" customWidth="1"/>
    <col min="4867" max="4867" width="7" style="292" customWidth="1"/>
    <col min="4868" max="4868" width="8.140625" style="292" customWidth="1"/>
    <col min="4869" max="4869" width="40.7109375" style="292" customWidth="1"/>
    <col min="4870" max="4870" width="17.5703125" style="292" customWidth="1"/>
    <col min="4871" max="4871" width="10.85546875" style="292" bestFit="1" customWidth="1"/>
    <col min="4872" max="4872" width="9.85546875" style="292" bestFit="1" customWidth="1"/>
    <col min="4873" max="5120" width="9.140625" style="292"/>
    <col min="5121" max="5121" width="4.5703125" style="292" customWidth="1"/>
    <col min="5122" max="5122" width="6.85546875" style="292" customWidth="1"/>
    <col min="5123" max="5123" width="7" style="292" customWidth="1"/>
    <col min="5124" max="5124" width="8.140625" style="292" customWidth="1"/>
    <col min="5125" max="5125" width="40.7109375" style="292" customWidth="1"/>
    <col min="5126" max="5126" width="17.5703125" style="292" customWidth="1"/>
    <col min="5127" max="5127" width="10.85546875" style="292" bestFit="1" customWidth="1"/>
    <col min="5128" max="5128" width="9.85546875" style="292" bestFit="1" customWidth="1"/>
    <col min="5129" max="5376" width="9.140625" style="292"/>
    <col min="5377" max="5377" width="4.5703125" style="292" customWidth="1"/>
    <col min="5378" max="5378" width="6.85546875" style="292" customWidth="1"/>
    <col min="5379" max="5379" width="7" style="292" customWidth="1"/>
    <col min="5380" max="5380" width="8.140625" style="292" customWidth="1"/>
    <col min="5381" max="5381" width="40.7109375" style="292" customWidth="1"/>
    <col min="5382" max="5382" width="17.5703125" style="292" customWidth="1"/>
    <col min="5383" max="5383" width="10.85546875" style="292" bestFit="1" customWidth="1"/>
    <col min="5384" max="5384" width="9.85546875" style="292" bestFit="1" customWidth="1"/>
    <col min="5385" max="5632" width="9.140625" style="292"/>
    <col min="5633" max="5633" width="4.5703125" style="292" customWidth="1"/>
    <col min="5634" max="5634" width="6.85546875" style="292" customWidth="1"/>
    <col min="5635" max="5635" width="7" style="292" customWidth="1"/>
    <col min="5636" max="5636" width="8.140625" style="292" customWidth="1"/>
    <col min="5637" max="5637" width="40.7109375" style="292" customWidth="1"/>
    <col min="5638" max="5638" width="17.5703125" style="292" customWidth="1"/>
    <col min="5639" max="5639" width="10.85546875" style="292" bestFit="1" customWidth="1"/>
    <col min="5640" max="5640" width="9.85546875" style="292" bestFit="1" customWidth="1"/>
    <col min="5641" max="5888" width="9.140625" style="292"/>
    <col min="5889" max="5889" width="4.5703125" style="292" customWidth="1"/>
    <col min="5890" max="5890" width="6.85546875" style="292" customWidth="1"/>
    <col min="5891" max="5891" width="7" style="292" customWidth="1"/>
    <col min="5892" max="5892" width="8.140625" style="292" customWidth="1"/>
    <col min="5893" max="5893" width="40.7109375" style="292" customWidth="1"/>
    <col min="5894" max="5894" width="17.5703125" style="292" customWidth="1"/>
    <col min="5895" max="5895" width="10.85546875" style="292" bestFit="1" customWidth="1"/>
    <col min="5896" max="5896" width="9.85546875" style="292" bestFit="1" customWidth="1"/>
    <col min="5897" max="6144" width="9.140625" style="292"/>
    <col min="6145" max="6145" width="4.5703125" style="292" customWidth="1"/>
    <col min="6146" max="6146" width="6.85546875" style="292" customWidth="1"/>
    <col min="6147" max="6147" width="7" style="292" customWidth="1"/>
    <col min="6148" max="6148" width="8.140625" style="292" customWidth="1"/>
    <col min="6149" max="6149" width="40.7109375" style="292" customWidth="1"/>
    <col min="6150" max="6150" width="17.5703125" style="292" customWidth="1"/>
    <col min="6151" max="6151" width="10.85546875" style="292" bestFit="1" customWidth="1"/>
    <col min="6152" max="6152" width="9.85546875" style="292" bestFit="1" customWidth="1"/>
    <col min="6153" max="6400" width="9.140625" style="292"/>
    <col min="6401" max="6401" width="4.5703125" style="292" customWidth="1"/>
    <col min="6402" max="6402" width="6.85546875" style="292" customWidth="1"/>
    <col min="6403" max="6403" width="7" style="292" customWidth="1"/>
    <col min="6404" max="6404" width="8.140625" style="292" customWidth="1"/>
    <col min="6405" max="6405" width="40.7109375" style="292" customWidth="1"/>
    <col min="6406" max="6406" width="17.5703125" style="292" customWidth="1"/>
    <col min="6407" max="6407" width="10.85546875" style="292" bestFit="1" customWidth="1"/>
    <col min="6408" max="6408" width="9.85546875" style="292" bestFit="1" customWidth="1"/>
    <col min="6409" max="6656" width="9.140625" style="292"/>
    <col min="6657" max="6657" width="4.5703125" style="292" customWidth="1"/>
    <col min="6658" max="6658" width="6.85546875" style="292" customWidth="1"/>
    <col min="6659" max="6659" width="7" style="292" customWidth="1"/>
    <col min="6660" max="6660" width="8.140625" style="292" customWidth="1"/>
    <col min="6661" max="6661" width="40.7109375" style="292" customWidth="1"/>
    <col min="6662" max="6662" width="17.5703125" style="292" customWidth="1"/>
    <col min="6663" max="6663" width="10.85546875" style="292" bestFit="1" customWidth="1"/>
    <col min="6664" max="6664" width="9.85546875" style="292" bestFit="1" customWidth="1"/>
    <col min="6665" max="6912" width="9.140625" style="292"/>
    <col min="6913" max="6913" width="4.5703125" style="292" customWidth="1"/>
    <col min="6914" max="6914" width="6.85546875" style="292" customWidth="1"/>
    <col min="6915" max="6915" width="7" style="292" customWidth="1"/>
    <col min="6916" max="6916" width="8.140625" style="292" customWidth="1"/>
    <col min="6917" max="6917" width="40.7109375" style="292" customWidth="1"/>
    <col min="6918" max="6918" width="17.5703125" style="292" customWidth="1"/>
    <col min="6919" max="6919" width="10.85546875" style="292" bestFit="1" customWidth="1"/>
    <col min="6920" max="6920" width="9.85546875" style="292" bestFit="1" customWidth="1"/>
    <col min="6921" max="7168" width="9.140625" style="292"/>
    <col min="7169" max="7169" width="4.5703125" style="292" customWidth="1"/>
    <col min="7170" max="7170" width="6.85546875" style="292" customWidth="1"/>
    <col min="7171" max="7171" width="7" style="292" customWidth="1"/>
    <col min="7172" max="7172" width="8.140625" style="292" customWidth="1"/>
    <col min="7173" max="7173" width="40.7109375" style="292" customWidth="1"/>
    <col min="7174" max="7174" width="17.5703125" style="292" customWidth="1"/>
    <col min="7175" max="7175" width="10.85546875" style="292" bestFit="1" customWidth="1"/>
    <col min="7176" max="7176" width="9.85546875" style="292" bestFit="1" customWidth="1"/>
    <col min="7177" max="7424" width="9.140625" style="292"/>
    <col min="7425" max="7425" width="4.5703125" style="292" customWidth="1"/>
    <col min="7426" max="7426" width="6.85546875" style="292" customWidth="1"/>
    <col min="7427" max="7427" width="7" style="292" customWidth="1"/>
    <col min="7428" max="7428" width="8.140625" style="292" customWidth="1"/>
    <col min="7429" max="7429" width="40.7109375" style="292" customWidth="1"/>
    <col min="7430" max="7430" width="17.5703125" style="292" customWidth="1"/>
    <col min="7431" max="7431" width="10.85546875" style="292" bestFit="1" customWidth="1"/>
    <col min="7432" max="7432" width="9.85546875" style="292" bestFit="1" customWidth="1"/>
    <col min="7433" max="7680" width="9.140625" style="292"/>
    <col min="7681" max="7681" width="4.5703125" style="292" customWidth="1"/>
    <col min="7682" max="7682" width="6.85546875" style="292" customWidth="1"/>
    <col min="7683" max="7683" width="7" style="292" customWidth="1"/>
    <col min="7684" max="7684" width="8.140625" style="292" customWidth="1"/>
    <col min="7685" max="7685" width="40.7109375" style="292" customWidth="1"/>
    <col min="7686" max="7686" width="17.5703125" style="292" customWidth="1"/>
    <col min="7687" max="7687" width="10.85546875" style="292" bestFit="1" customWidth="1"/>
    <col min="7688" max="7688" width="9.85546875" style="292" bestFit="1" customWidth="1"/>
    <col min="7689" max="7936" width="9.140625" style="292"/>
    <col min="7937" max="7937" width="4.5703125" style="292" customWidth="1"/>
    <col min="7938" max="7938" width="6.85546875" style="292" customWidth="1"/>
    <col min="7939" max="7939" width="7" style="292" customWidth="1"/>
    <col min="7940" max="7940" width="8.140625" style="292" customWidth="1"/>
    <col min="7941" max="7941" width="40.7109375" style="292" customWidth="1"/>
    <col min="7942" max="7942" width="17.5703125" style="292" customWidth="1"/>
    <col min="7943" max="7943" width="10.85546875" style="292" bestFit="1" customWidth="1"/>
    <col min="7944" max="7944" width="9.85546875" style="292" bestFit="1" customWidth="1"/>
    <col min="7945" max="8192" width="9.140625" style="292"/>
    <col min="8193" max="8193" width="4.5703125" style="292" customWidth="1"/>
    <col min="8194" max="8194" width="6.85546875" style="292" customWidth="1"/>
    <col min="8195" max="8195" width="7" style="292" customWidth="1"/>
    <col min="8196" max="8196" width="8.140625" style="292" customWidth="1"/>
    <col min="8197" max="8197" width="40.7109375" style="292" customWidth="1"/>
    <col min="8198" max="8198" width="17.5703125" style="292" customWidth="1"/>
    <col min="8199" max="8199" width="10.85546875" style="292" bestFit="1" customWidth="1"/>
    <col min="8200" max="8200" width="9.85546875" style="292" bestFit="1" customWidth="1"/>
    <col min="8201" max="8448" width="9.140625" style="292"/>
    <col min="8449" max="8449" width="4.5703125" style="292" customWidth="1"/>
    <col min="8450" max="8450" width="6.85546875" style="292" customWidth="1"/>
    <col min="8451" max="8451" width="7" style="292" customWidth="1"/>
    <col min="8452" max="8452" width="8.140625" style="292" customWidth="1"/>
    <col min="8453" max="8453" width="40.7109375" style="292" customWidth="1"/>
    <col min="8454" max="8454" width="17.5703125" style="292" customWidth="1"/>
    <col min="8455" max="8455" width="10.85546875" style="292" bestFit="1" customWidth="1"/>
    <col min="8456" max="8456" width="9.85546875" style="292" bestFit="1" customWidth="1"/>
    <col min="8457" max="8704" width="9.140625" style="292"/>
    <col min="8705" max="8705" width="4.5703125" style="292" customWidth="1"/>
    <col min="8706" max="8706" width="6.85546875" style="292" customWidth="1"/>
    <col min="8707" max="8707" width="7" style="292" customWidth="1"/>
    <col min="8708" max="8708" width="8.140625" style="292" customWidth="1"/>
    <col min="8709" max="8709" width="40.7109375" style="292" customWidth="1"/>
    <col min="8710" max="8710" width="17.5703125" style="292" customWidth="1"/>
    <col min="8711" max="8711" width="10.85546875" style="292" bestFit="1" customWidth="1"/>
    <col min="8712" max="8712" width="9.85546875" style="292" bestFit="1" customWidth="1"/>
    <col min="8713" max="8960" width="9.140625" style="292"/>
    <col min="8961" max="8961" width="4.5703125" style="292" customWidth="1"/>
    <col min="8962" max="8962" width="6.85546875" style="292" customWidth="1"/>
    <col min="8963" max="8963" width="7" style="292" customWidth="1"/>
    <col min="8964" max="8964" width="8.140625" style="292" customWidth="1"/>
    <col min="8965" max="8965" width="40.7109375" style="292" customWidth="1"/>
    <col min="8966" max="8966" width="17.5703125" style="292" customWidth="1"/>
    <col min="8967" max="8967" width="10.85546875" style="292" bestFit="1" customWidth="1"/>
    <col min="8968" max="8968" width="9.85546875" style="292" bestFit="1" customWidth="1"/>
    <col min="8969" max="9216" width="9.140625" style="292"/>
    <col min="9217" max="9217" width="4.5703125" style="292" customWidth="1"/>
    <col min="9218" max="9218" width="6.85546875" style="292" customWidth="1"/>
    <col min="9219" max="9219" width="7" style="292" customWidth="1"/>
    <col min="9220" max="9220" width="8.140625" style="292" customWidth="1"/>
    <col min="9221" max="9221" width="40.7109375" style="292" customWidth="1"/>
    <col min="9222" max="9222" width="17.5703125" style="292" customWidth="1"/>
    <col min="9223" max="9223" width="10.85546875" style="292" bestFit="1" customWidth="1"/>
    <col min="9224" max="9224" width="9.85546875" style="292" bestFit="1" customWidth="1"/>
    <col min="9225" max="9472" width="9.140625" style="292"/>
    <col min="9473" max="9473" width="4.5703125" style="292" customWidth="1"/>
    <col min="9474" max="9474" width="6.85546875" style="292" customWidth="1"/>
    <col min="9475" max="9475" width="7" style="292" customWidth="1"/>
    <col min="9476" max="9476" width="8.140625" style="292" customWidth="1"/>
    <col min="9477" max="9477" width="40.7109375" style="292" customWidth="1"/>
    <col min="9478" max="9478" width="17.5703125" style="292" customWidth="1"/>
    <col min="9479" max="9479" width="10.85546875" style="292" bestFit="1" customWidth="1"/>
    <col min="9480" max="9480" width="9.85546875" style="292" bestFit="1" customWidth="1"/>
    <col min="9481" max="9728" width="9.140625" style="292"/>
    <col min="9729" max="9729" width="4.5703125" style="292" customWidth="1"/>
    <col min="9730" max="9730" width="6.85546875" style="292" customWidth="1"/>
    <col min="9731" max="9731" width="7" style="292" customWidth="1"/>
    <col min="9732" max="9732" width="8.140625" style="292" customWidth="1"/>
    <col min="9733" max="9733" width="40.7109375" style="292" customWidth="1"/>
    <col min="9734" max="9734" width="17.5703125" style="292" customWidth="1"/>
    <col min="9735" max="9735" width="10.85546875" style="292" bestFit="1" customWidth="1"/>
    <col min="9736" max="9736" width="9.85546875" style="292" bestFit="1" customWidth="1"/>
    <col min="9737" max="9984" width="9.140625" style="292"/>
    <col min="9985" max="9985" width="4.5703125" style="292" customWidth="1"/>
    <col min="9986" max="9986" width="6.85546875" style="292" customWidth="1"/>
    <col min="9987" max="9987" width="7" style="292" customWidth="1"/>
    <col min="9988" max="9988" width="8.140625" style="292" customWidth="1"/>
    <col min="9989" max="9989" width="40.7109375" style="292" customWidth="1"/>
    <col min="9990" max="9990" width="17.5703125" style="292" customWidth="1"/>
    <col min="9991" max="9991" width="10.85546875" style="292" bestFit="1" customWidth="1"/>
    <col min="9992" max="9992" width="9.85546875" style="292" bestFit="1" customWidth="1"/>
    <col min="9993" max="10240" width="9.140625" style="292"/>
    <col min="10241" max="10241" width="4.5703125" style="292" customWidth="1"/>
    <col min="10242" max="10242" width="6.85546875" style="292" customWidth="1"/>
    <col min="10243" max="10243" width="7" style="292" customWidth="1"/>
    <col min="10244" max="10244" width="8.140625" style="292" customWidth="1"/>
    <col min="10245" max="10245" width="40.7109375" style="292" customWidth="1"/>
    <col min="10246" max="10246" width="17.5703125" style="292" customWidth="1"/>
    <col min="10247" max="10247" width="10.85546875" style="292" bestFit="1" customWidth="1"/>
    <col min="10248" max="10248" width="9.85546875" style="292" bestFit="1" customWidth="1"/>
    <col min="10249" max="10496" width="9.140625" style="292"/>
    <col min="10497" max="10497" width="4.5703125" style="292" customWidth="1"/>
    <col min="10498" max="10498" width="6.85546875" style="292" customWidth="1"/>
    <col min="10499" max="10499" width="7" style="292" customWidth="1"/>
    <col min="10500" max="10500" width="8.140625" style="292" customWidth="1"/>
    <col min="10501" max="10501" width="40.7109375" style="292" customWidth="1"/>
    <col min="10502" max="10502" width="17.5703125" style="292" customWidth="1"/>
    <col min="10503" max="10503" width="10.85546875" style="292" bestFit="1" customWidth="1"/>
    <col min="10504" max="10504" width="9.85546875" style="292" bestFit="1" customWidth="1"/>
    <col min="10505" max="10752" width="9.140625" style="292"/>
    <col min="10753" max="10753" width="4.5703125" style="292" customWidth="1"/>
    <col min="10754" max="10754" width="6.85546875" style="292" customWidth="1"/>
    <col min="10755" max="10755" width="7" style="292" customWidth="1"/>
    <col min="10756" max="10756" width="8.140625" style="292" customWidth="1"/>
    <col min="10757" max="10757" width="40.7109375" style="292" customWidth="1"/>
    <col min="10758" max="10758" width="17.5703125" style="292" customWidth="1"/>
    <col min="10759" max="10759" width="10.85546875" style="292" bestFit="1" customWidth="1"/>
    <col min="10760" max="10760" width="9.85546875" style="292" bestFit="1" customWidth="1"/>
    <col min="10761" max="11008" width="9.140625" style="292"/>
    <col min="11009" max="11009" width="4.5703125" style="292" customWidth="1"/>
    <col min="11010" max="11010" width="6.85546875" style="292" customWidth="1"/>
    <col min="11011" max="11011" width="7" style="292" customWidth="1"/>
    <col min="11012" max="11012" width="8.140625" style="292" customWidth="1"/>
    <col min="11013" max="11013" width="40.7109375" style="292" customWidth="1"/>
    <col min="11014" max="11014" width="17.5703125" style="292" customWidth="1"/>
    <col min="11015" max="11015" width="10.85546875" style="292" bestFit="1" customWidth="1"/>
    <col min="11016" max="11016" width="9.85546875" style="292" bestFit="1" customWidth="1"/>
    <col min="11017" max="11264" width="9.140625" style="292"/>
    <col min="11265" max="11265" width="4.5703125" style="292" customWidth="1"/>
    <col min="11266" max="11266" width="6.85546875" style="292" customWidth="1"/>
    <col min="11267" max="11267" width="7" style="292" customWidth="1"/>
    <col min="11268" max="11268" width="8.140625" style="292" customWidth="1"/>
    <col min="11269" max="11269" width="40.7109375" style="292" customWidth="1"/>
    <col min="11270" max="11270" width="17.5703125" style="292" customWidth="1"/>
    <col min="11271" max="11271" width="10.85546875" style="292" bestFit="1" customWidth="1"/>
    <col min="11272" max="11272" width="9.85546875" style="292" bestFit="1" customWidth="1"/>
    <col min="11273" max="11520" width="9.140625" style="292"/>
    <col min="11521" max="11521" width="4.5703125" style="292" customWidth="1"/>
    <col min="11522" max="11522" width="6.85546875" style="292" customWidth="1"/>
    <col min="11523" max="11523" width="7" style="292" customWidth="1"/>
    <col min="11524" max="11524" width="8.140625" style="292" customWidth="1"/>
    <col min="11525" max="11525" width="40.7109375" style="292" customWidth="1"/>
    <col min="11526" max="11526" width="17.5703125" style="292" customWidth="1"/>
    <col min="11527" max="11527" width="10.85546875" style="292" bestFit="1" customWidth="1"/>
    <col min="11528" max="11528" width="9.85546875" style="292" bestFit="1" customWidth="1"/>
    <col min="11529" max="11776" width="9.140625" style="292"/>
    <col min="11777" max="11777" width="4.5703125" style="292" customWidth="1"/>
    <col min="11778" max="11778" width="6.85546875" style="292" customWidth="1"/>
    <col min="11779" max="11779" width="7" style="292" customWidth="1"/>
    <col min="11780" max="11780" width="8.140625" style="292" customWidth="1"/>
    <col min="11781" max="11781" width="40.7109375" style="292" customWidth="1"/>
    <col min="11782" max="11782" width="17.5703125" style="292" customWidth="1"/>
    <col min="11783" max="11783" width="10.85546875" style="292" bestFit="1" customWidth="1"/>
    <col min="11784" max="11784" width="9.85546875" style="292" bestFit="1" customWidth="1"/>
    <col min="11785" max="12032" width="9.140625" style="292"/>
    <col min="12033" max="12033" width="4.5703125" style="292" customWidth="1"/>
    <col min="12034" max="12034" width="6.85546875" style="292" customWidth="1"/>
    <col min="12035" max="12035" width="7" style="292" customWidth="1"/>
    <col min="12036" max="12036" width="8.140625" style="292" customWidth="1"/>
    <col min="12037" max="12037" width="40.7109375" style="292" customWidth="1"/>
    <col min="12038" max="12038" width="17.5703125" style="292" customWidth="1"/>
    <col min="12039" max="12039" width="10.85546875" style="292" bestFit="1" customWidth="1"/>
    <col min="12040" max="12040" width="9.85546875" style="292" bestFit="1" customWidth="1"/>
    <col min="12041" max="12288" width="9.140625" style="292"/>
    <col min="12289" max="12289" width="4.5703125" style="292" customWidth="1"/>
    <col min="12290" max="12290" width="6.85546875" style="292" customWidth="1"/>
    <col min="12291" max="12291" width="7" style="292" customWidth="1"/>
    <col min="12292" max="12292" width="8.140625" style="292" customWidth="1"/>
    <col min="12293" max="12293" width="40.7109375" style="292" customWidth="1"/>
    <col min="12294" max="12294" width="17.5703125" style="292" customWidth="1"/>
    <col min="12295" max="12295" width="10.85546875" style="292" bestFit="1" customWidth="1"/>
    <col min="12296" max="12296" width="9.85546875" style="292" bestFit="1" customWidth="1"/>
    <col min="12297" max="12544" width="9.140625" style="292"/>
    <col min="12545" max="12545" width="4.5703125" style="292" customWidth="1"/>
    <col min="12546" max="12546" width="6.85546875" style="292" customWidth="1"/>
    <col min="12547" max="12547" width="7" style="292" customWidth="1"/>
    <col min="12548" max="12548" width="8.140625" style="292" customWidth="1"/>
    <col min="12549" max="12549" width="40.7109375" style="292" customWidth="1"/>
    <col min="12550" max="12550" width="17.5703125" style="292" customWidth="1"/>
    <col min="12551" max="12551" width="10.85546875" style="292" bestFit="1" customWidth="1"/>
    <col min="12552" max="12552" width="9.85546875" style="292" bestFit="1" customWidth="1"/>
    <col min="12553" max="12800" width="9.140625" style="292"/>
    <col min="12801" max="12801" width="4.5703125" style="292" customWidth="1"/>
    <col min="12802" max="12802" width="6.85546875" style="292" customWidth="1"/>
    <col min="12803" max="12803" width="7" style="292" customWidth="1"/>
    <col min="12804" max="12804" width="8.140625" style="292" customWidth="1"/>
    <col min="12805" max="12805" width="40.7109375" style="292" customWidth="1"/>
    <col min="12806" max="12806" width="17.5703125" style="292" customWidth="1"/>
    <col min="12807" max="12807" width="10.85546875" style="292" bestFit="1" customWidth="1"/>
    <col min="12808" max="12808" width="9.85546875" style="292" bestFit="1" customWidth="1"/>
    <col min="12809" max="13056" width="9.140625" style="292"/>
    <col min="13057" max="13057" width="4.5703125" style="292" customWidth="1"/>
    <col min="13058" max="13058" width="6.85546875" style="292" customWidth="1"/>
    <col min="13059" max="13059" width="7" style="292" customWidth="1"/>
    <col min="13060" max="13060" width="8.140625" style="292" customWidth="1"/>
    <col min="13061" max="13061" width="40.7109375" style="292" customWidth="1"/>
    <col min="13062" max="13062" width="17.5703125" style="292" customWidth="1"/>
    <col min="13063" max="13063" width="10.85546875" style="292" bestFit="1" customWidth="1"/>
    <col min="13064" max="13064" width="9.85546875" style="292" bestFit="1" customWidth="1"/>
    <col min="13065" max="13312" width="9.140625" style="292"/>
    <col min="13313" max="13313" width="4.5703125" style="292" customWidth="1"/>
    <col min="13314" max="13314" width="6.85546875" style="292" customWidth="1"/>
    <col min="13315" max="13315" width="7" style="292" customWidth="1"/>
    <col min="13316" max="13316" width="8.140625" style="292" customWidth="1"/>
    <col min="13317" max="13317" width="40.7109375" style="292" customWidth="1"/>
    <col min="13318" max="13318" width="17.5703125" style="292" customWidth="1"/>
    <col min="13319" max="13319" width="10.85546875" style="292" bestFit="1" customWidth="1"/>
    <col min="13320" max="13320" width="9.85546875" style="292" bestFit="1" customWidth="1"/>
    <col min="13321" max="13568" width="9.140625" style="292"/>
    <col min="13569" max="13569" width="4.5703125" style="292" customWidth="1"/>
    <col min="13570" max="13570" width="6.85546875" style="292" customWidth="1"/>
    <col min="13571" max="13571" width="7" style="292" customWidth="1"/>
    <col min="13572" max="13572" width="8.140625" style="292" customWidth="1"/>
    <col min="13573" max="13573" width="40.7109375" style="292" customWidth="1"/>
    <col min="13574" max="13574" width="17.5703125" style="292" customWidth="1"/>
    <col min="13575" max="13575" width="10.85546875" style="292" bestFit="1" customWidth="1"/>
    <col min="13576" max="13576" width="9.85546875" style="292" bestFit="1" customWidth="1"/>
    <col min="13577" max="13824" width="9.140625" style="292"/>
    <col min="13825" max="13825" width="4.5703125" style="292" customWidth="1"/>
    <col min="13826" max="13826" width="6.85546875" style="292" customWidth="1"/>
    <col min="13827" max="13827" width="7" style="292" customWidth="1"/>
    <col min="13828" max="13828" width="8.140625" style="292" customWidth="1"/>
    <col min="13829" max="13829" width="40.7109375" style="292" customWidth="1"/>
    <col min="13830" max="13830" width="17.5703125" style="292" customWidth="1"/>
    <col min="13831" max="13831" width="10.85546875" style="292" bestFit="1" customWidth="1"/>
    <col min="13832" max="13832" width="9.85546875" style="292" bestFit="1" customWidth="1"/>
    <col min="13833" max="14080" width="9.140625" style="292"/>
    <col min="14081" max="14081" width="4.5703125" style="292" customWidth="1"/>
    <col min="14082" max="14082" width="6.85546875" style="292" customWidth="1"/>
    <col min="14083" max="14083" width="7" style="292" customWidth="1"/>
    <col min="14084" max="14084" width="8.140625" style="292" customWidth="1"/>
    <col min="14085" max="14085" width="40.7109375" style="292" customWidth="1"/>
    <col min="14086" max="14086" width="17.5703125" style="292" customWidth="1"/>
    <col min="14087" max="14087" width="10.85546875" style="292" bestFit="1" customWidth="1"/>
    <col min="14088" max="14088" width="9.85546875" style="292" bestFit="1" customWidth="1"/>
    <col min="14089" max="14336" width="9.140625" style="292"/>
    <col min="14337" max="14337" width="4.5703125" style="292" customWidth="1"/>
    <col min="14338" max="14338" width="6.85546875" style="292" customWidth="1"/>
    <col min="14339" max="14339" width="7" style="292" customWidth="1"/>
    <col min="14340" max="14340" width="8.140625" style="292" customWidth="1"/>
    <col min="14341" max="14341" width="40.7109375" style="292" customWidth="1"/>
    <col min="14342" max="14342" width="17.5703125" style="292" customWidth="1"/>
    <col min="14343" max="14343" width="10.85546875" style="292" bestFit="1" customWidth="1"/>
    <col min="14344" max="14344" width="9.85546875" style="292" bestFit="1" customWidth="1"/>
    <col min="14345" max="14592" width="9.140625" style="292"/>
    <col min="14593" max="14593" width="4.5703125" style="292" customWidth="1"/>
    <col min="14594" max="14594" width="6.85546875" style="292" customWidth="1"/>
    <col min="14595" max="14595" width="7" style="292" customWidth="1"/>
    <col min="14596" max="14596" width="8.140625" style="292" customWidth="1"/>
    <col min="14597" max="14597" width="40.7109375" style="292" customWidth="1"/>
    <col min="14598" max="14598" width="17.5703125" style="292" customWidth="1"/>
    <col min="14599" max="14599" width="10.85546875" style="292" bestFit="1" customWidth="1"/>
    <col min="14600" max="14600" width="9.85546875" style="292" bestFit="1" customWidth="1"/>
    <col min="14601" max="14848" width="9.140625" style="292"/>
    <col min="14849" max="14849" width="4.5703125" style="292" customWidth="1"/>
    <col min="14850" max="14850" width="6.85546875" style="292" customWidth="1"/>
    <col min="14851" max="14851" width="7" style="292" customWidth="1"/>
    <col min="14852" max="14852" width="8.140625" style="292" customWidth="1"/>
    <col min="14853" max="14853" width="40.7109375" style="292" customWidth="1"/>
    <col min="14854" max="14854" width="17.5703125" style="292" customWidth="1"/>
    <col min="14855" max="14855" width="10.85546875" style="292" bestFit="1" customWidth="1"/>
    <col min="14856" max="14856" width="9.85546875" style="292" bestFit="1" customWidth="1"/>
    <col min="14857" max="15104" width="9.140625" style="292"/>
    <col min="15105" max="15105" width="4.5703125" style="292" customWidth="1"/>
    <col min="15106" max="15106" width="6.85546875" style="292" customWidth="1"/>
    <col min="15107" max="15107" width="7" style="292" customWidth="1"/>
    <col min="15108" max="15108" width="8.140625" style="292" customWidth="1"/>
    <col min="15109" max="15109" width="40.7109375" style="292" customWidth="1"/>
    <col min="15110" max="15110" width="17.5703125" style="292" customWidth="1"/>
    <col min="15111" max="15111" width="10.85546875" style="292" bestFit="1" customWidth="1"/>
    <col min="15112" max="15112" width="9.85546875" style="292" bestFit="1" customWidth="1"/>
    <col min="15113" max="15360" width="9.140625" style="292"/>
    <col min="15361" max="15361" width="4.5703125" style="292" customWidth="1"/>
    <col min="15362" max="15362" width="6.85546875" style="292" customWidth="1"/>
    <col min="15363" max="15363" width="7" style="292" customWidth="1"/>
    <col min="15364" max="15364" width="8.140625" style="292" customWidth="1"/>
    <col min="15365" max="15365" width="40.7109375" style="292" customWidth="1"/>
    <col min="15366" max="15366" width="17.5703125" style="292" customWidth="1"/>
    <col min="15367" max="15367" width="10.85546875" style="292" bestFit="1" customWidth="1"/>
    <col min="15368" max="15368" width="9.85546875" style="292" bestFit="1" customWidth="1"/>
    <col min="15369" max="15616" width="9.140625" style="292"/>
    <col min="15617" max="15617" width="4.5703125" style="292" customWidth="1"/>
    <col min="15618" max="15618" width="6.85546875" style="292" customWidth="1"/>
    <col min="15619" max="15619" width="7" style="292" customWidth="1"/>
    <col min="15620" max="15620" width="8.140625" style="292" customWidth="1"/>
    <col min="15621" max="15621" width="40.7109375" style="292" customWidth="1"/>
    <col min="15622" max="15622" width="17.5703125" style="292" customWidth="1"/>
    <col min="15623" max="15623" width="10.85546875" style="292" bestFit="1" customWidth="1"/>
    <col min="15624" max="15624" width="9.85546875" style="292" bestFit="1" customWidth="1"/>
    <col min="15625" max="15872" width="9.140625" style="292"/>
    <col min="15873" max="15873" width="4.5703125" style="292" customWidth="1"/>
    <col min="15874" max="15874" width="6.85546875" style="292" customWidth="1"/>
    <col min="15875" max="15875" width="7" style="292" customWidth="1"/>
    <col min="15876" max="15876" width="8.140625" style="292" customWidth="1"/>
    <col min="15877" max="15877" width="40.7109375" style="292" customWidth="1"/>
    <col min="15878" max="15878" width="17.5703125" style="292" customWidth="1"/>
    <col min="15879" max="15879" width="10.85546875" style="292" bestFit="1" customWidth="1"/>
    <col min="15880" max="15880" width="9.85546875" style="292" bestFit="1" customWidth="1"/>
    <col min="15881" max="16128" width="9.140625" style="292"/>
    <col min="16129" max="16129" width="4.5703125" style="292" customWidth="1"/>
    <col min="16130" max="16130" width="6.85546875" style="292" customWidth="1"/>
    <col min="16131" max="16131" width="7" style="292" customWidth="1"/>
    <col min="16132" max="16132" width="8.140625" style="292" customWidth="1"/>
    <col min="16133" max="16133" width="40.7109375" style="292" customWidth="1"/>
    <col min="16134" max="16134" width="17.5703125" style="292" customWidth="1"/>
    <col min="16135" max="16135" width="10.85546875" style="292" bestFit="1" customWidth="1"/>
    <col min="16136" max="16136" width="9.85546875" style="292" bestFit="1" customWidth="1"/>
    <col min="16137" max="16384" width="9.140625" style="292"/>
  </cols>
  <sheetData>
    <row r="1" spans="1:7" ht="12.95" customHeight="1" x14ac:dyDescent="0.25">
      <c r="A1" s="349" t="s">
        <v>910</v>
      </c>
    </row>
    <row r="2" spans="1:7" ht="12.95" customHeight="1" thickBot="1" x14ac:dyDescent="0.3"/>
    <row r="3" spans="1:7" s="295" customFormat="1" ht="12.95" customHeight="1" thickBot="1" x14ac:dyDescent="0.25">
      <c r="A3" s="293" t="s">
        <v>0</v>
      </c>
      <c r="B3" s="247" t="s">
        <v>55</v>
      </c>
      <c r="C3" s="290" t="s">
        <v>467</v>
      </c>
      <c r="D3" s="294" t="s">
        <v>150</v>
      </c>
      <c r="E3" s="294" t="s">
        <v>468</v>
      </c>
      <c r="F3" s="294" t="s">
        <v>56</v>
      </c>
      <c r="G3" s="416" t="s">
        <v>720</v>
      </c>
    </row>
    <row r="4" spans="1:7" ht="12.95" customHeight="1" thickBot="1" x14ac:dyDescent="0.3">
      <c r="A4" s="296"/>
      <c r="B4" s="297"/>
      <c r="C4" s="47"/>
      <c r="D4" s="299"/>
      <c r="E4" s="28"/>
      <c r="F4" s="300">
        <v>0</v>
      </c>
      <c r="G4" s="99">
        <v>0</v>
      </c>
    </row>
    <row r="5" spans="1:7" ht="12.95" customHeight="1" thickBot="1" x14ac:dyDescent="0.3">
      <c r="A5" s="301">
        <v>1</v>
      </c>
      <c r="B5" s="302"/>
      <c r="C5" s="233" t="s">
        <v>584</v>
      </c>
      <c r="D5" s="303"/>
      <c r="E5" s="303"/>
      <c r="F5" s="304">
        <v>0</v>
      </c>
      <c r="G5" s="417">
        <v>0</v>
      </c>
    </row>
    <row r="6" spans="1:7" ht="12.95" customHeight="1" x14ac:dyDescent="0.25">
      <c r="A6" s="96">
        <v>2</v>
      </c>
      <c r="B6" s="96">
        <v>20</v>
      </c>
      <c r="C6" s="32">
        <v>3111</v>
      </c>
      <c r="D6" s="296"/>
      <c r="E6" s="9" t="s">
        <v>4</v>
      </c>
      <c r="F6" s="306">
        <v>15000</v>
      </c>
      <c r="G6" s="73">
        <v>14000</v>
      </c>
    </row>
    <row r="7" spans="1:7" ht="12.95" customHeight="1" x14ac:dyDescent="0.25">
      <c r="A7" s="125">
        <v>2</v>
      </c>
      <c r="B7" s="125">
        <v>20</v>
      </c>
      <c r="C7" s="33">
        <v>3113</v>
      </c>
      <c r="D7" s="56"/>
      <c r="E7" s="11" t="s">
        <v>5</v>
      </c>
      <c r="F7" s="307">
        <v>14000</v>
      </c>
      <c r="G7" s="75">
        <v>14000</v>
      </c>
    </row>
    <row r="8" spans="1:7" ht="12.95" customHeight="1" x14ac:dyDescent="0.25">
      <c r="A8" s="125">
        <v>2</v>
      </c>
      <c r="B8" s="125">
        <v>20</v>
      </c>
      <c r="C8" s="33">
        <v>3231</v>
      </c>
      <c r="D8" s="56"/>
      <c r="E8" s="11" t="s">
        <v>585</v>
      </c>
      <c r="F8" s="307">
        <v>169000</v>
      </c>
      <c r="G8" s="75">
        <v>169000</v>
      </c>
    </row>
    <row r="9" spans="1:7" ht="12.95" customHeight="1" thickBot="1" x14ac:dyDescent="0.3">
      <c r="A9" s="308">
        <v>2</v>
      </c>
      <c r="B9" s="308">
        <v>20</v>
      </c>
      <c r="C9" s="34">
        <v>3421</v>
      </c>
      <c r="D9" s="309"/>
      <c r="E9" s="8" t="s">
        <v>127</v>
      </c>
      <c r="F9" s="310">
        <v>19000</v>
      </c>
      <c r="G9" s="311">
        <v>19000</v>
      </c>
    </row>
    <row r="10" spans="1:7" ht="12.95" customHeight="1" thickBot="1" x14ac:dyDescent="0.3">
      <c r="A10" s="301">
        <v>2</v>
      </c>
      <c r="B10" s="312"/>
      <c r="C10" s="231" t="s">
        <v>586</v>
      </c>
      <c r="D10" s="312"/>
      <c r="E10" s="312"/>
      <c r="F10" s="313">
        <f>SUM(F6:F9)</f>
        <v>217000</v>
      </c>
      <c r="G10" s="418">
        <f>SUM(G6:G9)</f>
        <v>216000</v>
      </c>
    </row>
    <row r="11" spans="1:7" ht="12.95" customHeight="1" thickBot="1" x14ac:dyDescent="0.3">
      <c r="A11" s="314"/>
      <c r="B11" s="315"/>
      <c r="C11" s="13"/>
      <c r="D11" s="314"/>
      <c r="E11" s="12"/>
      <c r="F11" s="300">
        <v>0</v>
      </c>
      <c r="G11" s="99">
        <v>0</v>
      </c>
    </row>
    <row r="12" spans="1:7" ht="12.95" customHeight="1" thickBot="1" x14ac:dyDescent="0.3">
      <c r="A12" s="301">
        <v>3</v>
      </c>
      <c r="B12" s="303"/>
      <c r="C12" s="232" t="s">
        <v>587</v>
      </c>
      <c r="D12" s="303"/>
      <c r="E12" s="303"/>
      <c r="F12" s="305">
        <f>SUM(F11)</f>
        <v>0</v>
      </c>
      <c r="G12" s="418">
        <f>SUM(G11)</f>
        <v>0</v>
      </c>
    </row>
    <row r="13" spans="1:7" ht="12.95" customHeight="1" thickBot="1" x14ac:dyDescent="0.3">
      <c r="A13" s="314"/>
      <c r="B13" s="315"/>
      <c r="C13" s="13"/>
      <c r="D13" s="314"/>
      <c r="E13" s="12"/>
      <c r="F13" s="300">
        <v>0</v>
      </c>
      <c r="G13" s="99">
        <v>0</v>
      </c>
    </row>
    <row r="14" spans="1:7" ht="12.95" customHeight="1" thickBot="1" x14ac:dyDescent="0.3">
      <c r="A14" s="301">
        <v>4</v>
      </c>
      <c r="B14" s="303"/>
      <c r="C14" s="232" t="s">
        <v>588</v>
      </c>
      <c r="D14" s="303"/>
      <c r="E14" s="303"/>
      <c r="F14" s="305">
        <v>0</v>
      </c>
      <c r="G14" s="418">
        <v>0</v>
      </c>
    </row>
    <row r="15" spans="1:7" ht="12.95" customHeight="1" thickBot="1" x14ac:dyDescent="0.3">
      <c r="A15" s="314"/>
      <c r="B15" s="315"/>
      <c r="C15" s="13"/>
      <c r="D15" s="314"/>
      <c r="E15" s="12"/>
      <c r="F15" s="300">
        <v>0</v>
      </c>
      <c r="G15" s="99">
        <v>0</v>
      </c>
    </row>
    <row r="16" spans="1:7" ht="12.95" customHeight="1" thickBot="1" x14ac:dyDescent="0.3">
      <c r="A16" s="301">
        <v>5</v>
      </c>
      <c r="B16" s="303"/>
      <c r="C16" s="232" t="s">
        <v>589</v>
      </c>
      <c r="D16" s="303"/>
      <c r="E16" s="303"/>
      <c r="F16" s="305">
        <v>0</v>
      </c>
      <c r="G16" s="418">
        <v>0</v>
      </c>
    </row>
    <row r="17" spans="1:7" ht="12.95" customHeight="1" thickBot="1" x14ac:dyDescent="0.3">
      <c r="A17" s="316"/>
      <c r="B17" s="251"/>
      <c r="C17" s="87"/>
      <c r="D17" s="316"/>
      <c r="E17" s="317"/>
      <c r="F17" s="300">
        <v>0</v>
      </c>
      <c r="G17" s="99">
        <v>0</v>
      </c>
    </row>
    <row r="18" spans="1:7" ht="12.95" customHeight="1" thickBot="1" x14ac:dyDescent="0.3">
      <c r="A18" s="301">
        <v>6</v>
      </c>
      <c r="B18" s="303"/>
      <c r="C18" s="232" t="s">
        <v>590</v>
      </c>
      <c r="D18" s="303"/>
      <c r="E18" s="303"/>
      <c r="F18" s="305">
        <v>0</v>
      </c>
      <c r="G18" s="418">
        <v>0</v>
      </c>
    </row>
    <row r="19" spans="1:7" ht="12.95" customHeight="1" x14ac:dyDescent="0.25">
      <c r="A19" s="296">
        <v>7</v>
      </c>
      <c r="B19" s="297">
        <v>30</v>
      </c>
      <c r="C19" s="47">
        <v>3612</v>
      </c>
      <c r="D19" s="299">
        <v>2132</v>
      </c>
      <c r="E19" s="28" t="s">
        <v>591</v>
      </c>
      <c r="F19" s="300">
        <v>5000000</v>
      </c>
      <c r="G19" s="99">
        <v>6100000</v>
      </c>
    </row>
    <row r="20" spans="1:7" ht="12.95" customHeight="1" x14ac:dyDescent="0.25">
      <c r="A20" s="56">
        <v>7</v>
      </c>
      <c r="B20" s="97">
        <v>30</v>
      </c>
      <c r="C20" s="37">
        <v>3612</v>
      </c>
      <c r="D20" s="319">
        <v>2329</v>
      </c>
      <c r="E20" s="21" t="s">
        <v>592</v>
      </c>
      <c r="F20" s="320">
        <v>20000</v>
      </c>
      <c r="G20" s="100">
        <v>10000</v>
      </c>
    </row>
    <row r="21" spans="1:7" ht="12.95" customHeight="1" x14ac:dyDescent="0.25">
      <c r="A21" s="56">
        <v>7</v>
      </c>
      <c r="B21" s="97">
        <v>30</v>
      </c>
      <c r="C21" s="37">
        <v>3612</v>
      </c>
      <c r="D21" s="319">
        <v>2132</v>
      </c>
      <c r="E21" s="21" t="s">
        <v>593</v>
      </c>
      <c r="F21" s="320">
        <v>150000</v>
      </c>
      <c r="G21" s="100">
        <v>150000</v>
      </c>
    </row>
    <row r="22" spans="1:7" ht="12.95" customHeight="1" x14ac:dyDescent="0.25">
      <c r="A22" s="56">
        <v>7</v>
      </c>
      <c r="B22" s="97">
        <v>30</v>
      </c>
      <c r="C22" s="37">
        <v>3612</v>
      </c>
      <c r="D22" s="318"/>
      <c r="E22" s="38" t="s">
        <v>594</v>
      </c>
      <c r="F22" s="321">
        <f>SUM(F19:F21)</f>
        <v>5170000</v>
      </c>
      <c r="G22" s="101">
        <f>SUM(G19:G21)</f>
        <v>6260000</v>
      </c>
    </row>
    <row r="23" spans="1:7" ht="12.95" customHeight="1" x14ac:dyDescent="0.25">
      <c r="A23" s="56">
        <v>7</v>
      </c>
      <c r="B23" s="97">
        <v>30</v>
      </c>
      <c r="C23" s="37">
        <v>3613</v>
      </c>
      <c r="D23" s="319">
        <v>2132</v>
      </c>
      <c r="E23" s="21" t="s">
        <v>595</v>
      </c>
      <c r="F23" s="320">
        <v>1950000</v>
      </c>
      <c r="G23" s="100">
        <v>2000000</v>
      </c>
    </row>
    <row r="24" spans="1:7" ht="12.95" customHeight="1" x14ac:dyDescent="0.25">
      <c r="A24" s="309">
        <v>7</v>
      </c>
      <c r="B24" s="61">
        <v>30</v>
      </c>
      <c r="C24" s="39">
        <v>3613</v>
      </c>
      <c r="D24" s="319">
        <v>2132</v>
      </c>
      <c r="E24" s="21" t="s">
        <v>596</v>
      </c>
      <c r="F24" s="320">
        <v>2150000</v>
      </c>
      <c r="G24" s="100">
        <v>1750000</v>
      </c>
    </row>
    <row r="25" spans="1:7" ht="12.95" customHeight="1" x14ac:dyDescent="0.25">
      <c r="A25" s="309">
        <v>7</v>
      </c>
      <c r="B25" s="61">
        <v>30</v>
      </c>
      <c r="C25" s="39">
        <v>3613</v>
      </c>
      <c r="D25" s="322"/>
      <c r="E25" s="40" t="s">
        <v>597</v>
      </c>
      <c r="F25" s="323">
        <f>SUM(F23:F24)</f>
        <v>4100000</v>
      </c>
      <c r="G25" s="102">
        <f>SUM(G23:G24)</f>
        <v>3750000</v>
      </c>
    </row>
    <row r="26" spans="1:7" ht="12.95" customHeight="1" thickBot="1" x14ac:dyDescent="0.3">
      <c r="A26" s="309">
        <v>7</v>
      </c>
      <c r="B26" s="61">
        <v>30</v>
      </c>
      <c r="C26" s="39">
        <v>3639</v>
      </c>
      <c r="D26" s="322">
        <v>2131</v>
      </c>
      <c r="E26" s="41" t="s">
        <v>67</v>
      </c>
      <c r="F26" s="324">
        <v>1500000</v>
      </c>
      <c r="G26" s="103">
        <v>1500000</v>
      </c>
    </row>
    <row r="27" spans="1:7" ht="12.95" customHeight="1" thickBot="1" x14ac:dyDescent="0.3">
      <c r="A27" s="301">
        <v>7</v>
      </c>
      <c r="B27" s="325"/>
      <c r="C27" s="234" t="s">
        <v>598</v>
      </c>
      <c r="D27" s="312"/>
      <c r="E27" s="326"/>
      <c r="F27" s="305">
        <f>SUM(F22+F25+F26)</f>
        <v>10770000</v>
      </c>
      <c r="G27" s="418">
        <f>SUM(G22+G25+G26)</f>
        <v>11510000</v>
      </c>
    </row>
    <row r="28" spans="1:7" ht="12.95" customHeight="1" thickBot="1" x14ac:dyDescent="0.3">
      <c r="A28" s="314">
        <v>8</v>
      </c>
      <c r="B28" s="327">
        <v>30</v>
      </c>
      <c r="C28" s="42">
        <v>2219</v>
      </c>
      <c r="D28" s="328">
        <v>2111</v>
      </c>
      <c r="E28" s="43" t="s">
        <v>647</v>
      </c>
      <c r="F28" s="90">
        <v>3000000</v>
      </c>
      <c r="G28" s="91">
        <v>3450000</v>
      </c>
    </row>
    <row r="29" spans="1:7" ht="12.95" customHeight="1" thickBot="1" x14ac:dyDescent="0.3">
      <c r="A29" s="301">
        <v>8</v>
      </c>
      <c r="B29" s="325"/>
      <c r="C29" s="234" t="s">
        <v>599</v>
      </c>
      <c r="D29" s="312"/>
      <c r="E29" s="326"/>
      <c r="F29" s="305">
        <f>SUM(F28)</f>
        <v>3000000</v>
      </c>
      <c r="G29" s="418">
        <v>3450000</v>
      </c>
    </row>
    <row r="30" spans="1:7" ht="12.95" customHeight="1" thickBot="1" x14ac:dyDescent="0.3">
      <c r="A30" s="316"/>
      <c r="B30" s="251"/>
      <c r="C30" s="87"/>
      <c r="D30" s="316"/>
      <c r="E30" s="317"/>
      <c r="F30" s="300">
        <v>0</v>
      </c>
      <c r="G30" s="99">
        <v>0</v>
      </c>
    </row>
    <row r="31" spans="1:7" ht="12.95" customHeight="1" thickBot="1" x14ac:dyDescent="0.3">
      <c r="A31" s="301">
        <v>9</v>
      </c>
      <c r="B31" s="325"/>
      <c r="C31" s="234" t="s">
        <v>600</v>
      </c>
      <c r="D31" s="312"/>
      <c r="E31" s="312"/>
      <c r="F31" s="326">
        <v>0</v>
      </c>
      <c r="G31" s="418">
        <v>0</v>
      </c>
    </row>
    <row r="32" spans="1:7" ht="12.95" customHeight="1" x14ac:dyDescent="0.25">
      <c r="A32" s="96">
        <v>10</v>
      </c>
      <c r="B32" s="96">
        <v>70</v>
      </c>
      <c r="C32" s="32"/>
      <c r="D32" s="296">
        <v>1343</v>
      </c>
      <c r="E32" s="9" t="s">
        <v>601</v>
      </c>
      <c r="F32" s="44">
        <v>130000</v>
      </c>
      <c r="G32" s="71">
        <v>100000</v>
      </c>
    </row>
    <row r="33" spans="1:7" ht="12.95" customHeight="1" thickBot="1" x14ac:dyDescent="0.3">
      <c r="A33" s="309">
        <v>10</v>
      </c>
      <c r="B33" s="61">
        <v>30</v>
      </c>
      <c r="C33" s="39">
        <v>3632</v>
      </c>
      <c r="D33" s="322">
        <v>2139</v>
      </c>
      <c r="E33" s="41" t="s">
        <v>13</v>
      </c>
      <c r="F33" s="89">
        <v>800000</v>
      </c>
      <c r="G33" s="77">
        <v>800000</v>
      </c>
    </row>
    <row r="34" spans="1:7" ht="12.95" customHeight="1" thickBot="1" x14ac:dyDescent="0.3">
      <c r="A34" s="301">
        <v>10</v>
      </c>
      <c r="B34" s="325"/>
      <c r="C34" s="234" t="s">
        <v>602</v>
      </c>
      <c r="D34" s="312"/>
      <c r="E34" s="312"/>
      <c r="F34" s="313">
        <f>SUM(F32:F33)</f>
        <v>930000</v>
      </c>
      <c r="G34" s="418">
        <f>SUM(G32:G33)</f>
        <v>900000</v>
      </c>
    </row>
    <row r="35" spans="1:7" ht="12.95" customHeight="1" x14ac:dyDescent="0.25">
      <c r="A35" s="296">
        <v>11</v>
      </c>
      <c r="B35" s="297">
        <v>70</v>
      </c>
      <c r="C35" s="47"/>
      <c r="D35" s="298">
        <v>1340</v>
      </c>
      <c r="E35" s="329" t="s">
        <v>603</v>
      </c>
      <c r="F35" s="48">
        <v>10500000</v>
      </c>
      <c r="G35" s="73">
        <v>9400000</v>
      </c>
    </row>
    <row r="36" spans="1:7" ht="12.95" customHeight="1" x14ac:dyDescent="0.25">
      <c r="A36" s="56">
        <v>11</v>
      </c>
      <c r="B36" s="97">
        <v>30</v>
      </c>
      <c r="C36" s="37">
        <v>3723</v>
      </c>
      <c r="D36" s="318"/>
      <c r="E36" s="45" t="s">
        <v>604</v>
      </c>
      <c r="F36" s="49">
        <v>180000</v>
      </c>
      <c r="G36" s="74">
        <v>180000</v>
      </c>
    </row>
    <row r="37" spans="1:7" ht="12.95" customHeight="1" thickBot="1" x14ac:dyDescent="0.3">
      <c r="A37" s="309">
        <v>11</v>
      </c>
      <c r="B37" s="61">
        <v>30</v>
      </c>
      <c r="C37" s="39">
        <v>3725</v>
      </c>
      <c r="D37" s="322"/>
      <c r="E37" s="41" t="s">
        <v>343</v>
      </c>
      <c r="F37" s="90">
        <v>1900000</v>
      </c>
      <c r="G37" s="91">
        <v>1900000</v>
      </c>
    </row>
    <row r="38" spans="1:7" ht="12.95" customHeight="1" thickBot="1" x14ac:dyDescent="0.3">
      <c r="A38" s="301">
        <v>11</v>
      </c>
      <c r="B38" s="325"/>
      <c r="C38" s="234" t="s">
        <v>605</v>
      </c>
      <c r="D38" s="312"/>
      <c r="E38" s="312"/>
      <c r="F38" s="313">
        <f>SUM(F35:F37)</f>
        <v>12580000</v>
      </c>
      <c r="G38" s="418">
        <f>SUM(G35:G37)</f>
        <v>11480000</v>
      </c>
    </row>
    <row r="39" spans="1:7" ht="12.95" customHeight="1" thickBot="1" x14ac:dyDescent="0.3">
      <c r="A39" s="419">
        <v>12</v>
      </c>
      <c r="B39" s="251">
        <v>50</v>
      </c>
      <c r="C39" s="88">
        <v>5512</v>
      </c>
      <c r="D39" s="330"/>
      <c r="E39" s="317" t="s">
        <v>704</v>
      </c>
      <c r="F39" s="70">
        <v>0</v>
      </c>
      <c r="G39" s="70">
        <v>40000</v>
      </c>
    </row>
    <row r="40" spans="1:7" ht="12.95" customHeight="1" thickBot="1" x14ac:dyDescent="0.3">
      <c r="A40" s="301">
        <v>12</v>
      </c>
      <c r="B40" s="325"/>
      <c r="C40" s="234" t="s">
        <v>606</v>
      </c>
      <c r="D40" s="312"/>
      <c r="E40" s="312"/>
      <c r="F40" s="313">
        <f>SUM(F39)</f>
        <v>0</v>
      </c>
      <c r="G40" s="418">
        <v>40000</v>
      </c>
    </row>
    <row r="41" spans="1:7" ht="12.95" customHeight="1" thickBot="1" x14ac:dyDescent="0.3">
      <c r="A41" s="314">
        <v>13</v>
      </c>
      <c r="B41" s="315" t="s">
        <v>607</v>
      </c>
      <c r="C41" s="13" t="s">
        <v>608</v>
      </c>
      <c r="D41" s="314">
        <v>2324</v>
      </c>
      <c r="E41" s="12" t="s">
        <v>609</v>
      </c>
      <c r="F41" s="36">
        <v>400000</v>
      </c>
      <c r="G41" s="70">
        <v>400000</v>
      </c>
    </row>
    <row r="42" spans="1:7" ht="12.95" customHeight="1" thickBot="1" x14ac:dyDescent="0.3">
      <c r="A42" s="301">
        <v>13</v>
      </c>
      <c r="B42" s="325"/>
      <c r="C42" s="234" t="s">
        <v>610</v>
      </c>
      <c r="D42" s="312"/>
      <c r="E42" s="312"/>
      <c r="F42" s="313">
        <f>SUM(F41)</f>
        <v>400000</v>
      </c>
      <c r="G42" s="418">
        <v>400000</v>
      </c>
    </row>
    <row r="43" spans="1:7" ht="12.95" customHeight="1" thickBot="1" x14ac:dyDescent="0.3">
      <c r="A43" s="314"/>
      <c r="B43" s="315"/>
      <c r="C43" s="13"/>
      <c r="D43" s="314"/>
      <c r="E43" s="12"/>
      <c r="F43" s="423">
        <v>0</v>
      </c>
      <c r="G43" s="253">
        <v>0</v>
      </c>
    </row>
    <row r="44" spans="1:7" ht="12.95" customHeight="1" thickBot="1" x14ac:dyDescent="0.3">
      <c r="A44" s="301">
        <v>14</v>
      </c>
      <c r="B44" s="325"/>
      <c r="C44" s="234" t="s">
        <v>611</v>
      </c>
      <c r="D44" s="312"/>
      <c r="E44" s="312"/>
      <c r="F44" s="326"/>
      <c r="G44" s="418">
        <v>0</v>
      </c>
    </row>
    <row r="45" spans="1:7" ht="12.95" customHeight="1" x14ac:dyDescent="0.25">
      <c r="A45" s="298">
        <v>15</v>
      </c>
      <c r="B45" s="297">
        <v>50</v>
      </c>
      <c r="C45" s="47">
        <v>2299</v>
      </c>
      <c r="D45" s="298">
        <v>2212</v>
      </c>
      <c r="E45" s="329" t="s">
        <v>612</v>
      </c>
      <c r="F45" s="48">
        <v>1100000</v>
      </c>
      <c r="G45" s="73">
        <v>800000</v>
      </c>
    </row>
    <row r="46" spans="1:7" ht="12.95" customHeight="1" x14ac:dyDescent="0.25">
      <c r="A46" s="318">
        <v>15</v>
      </c>
      <c r="B46" s="97">
        <v>50</v>
      </c>
      <c r="C46" s="37">
        <v>2299</v>
      </c>
      <c r="D46" s="318">
        <v>2212</v>
      </c>
      <c r="E46" s="45" t="s">
        <v>613</v>
      </c>
      <c r="F46" s="48">
        <v>10900000</v>
      </c>
      <c r="G46" s="73">
        <v>13200000</v>
      </c>
    </row>
    <row r="47" spans="1:7" ht="12.95" customHeight="1" x14ac:dyDescent="0.25">
      <c r="A47" s="318">
        <v>15</v>
      </c>
      <c r="B47" s="97"/>
      <c r="C47" s="51">
        <v>2299</v>
      </c>
      <c r="D47" s="318"/>
      <c r="E47" s="38" t="s">
        <v>614</v>
      </c>
      <c r="F47" s="52">
        <f>SUM(F45:F46)</f>
        <v>12000000</v>
      </c>
      <c r="G47" s="76">
        <f>SUM(G45:G46)</f>
        <v>14000000</v>
      </c>
    </row>
    <row r="48" spans="1:7" ht="12.95" customHeight="1" x14ac:dyDescent="0.25">
      <c r="A48" s="318">
        <v>15</v>
      </c>
      <c r="B48" s="97">
        <v>50</v>
      </c>
      <c r="C48" s="37">
        <v>5311</v>
      </c>
      <c r="D48" s="318">
        <v>2212</v>
      </c>
      <c r="E48" s="45" t="s">
        <v>615</v>
      </c>
      <c r="F48" s="50">
        <v>175000</v>
      </c>
      <c r="G48" s="75">
        <v>170000</v>
      </c>
    </row>
    <row r="49" spans="1:7" ht="12.95" customHeight="1" x14ac:dyDescent="0.25">
      <c r="A49" s="56">
        <v>15</v>
      </c>
      <c r="B49" s="125">
        <v>50</v>
      </c>
      <c r="C49" s="33">
        <v>6171</v>
      </c>
      <c r="D49" s="56">
        <v>2111</v>
      </c>
      <c r="E49" s="11" t="s">
        <v>616</v>
      </c>
      <c r="F49" s="50">
        <v>2000</v>
      </c>
      <c r="G49" s="75">
        <v>2000</v>
      </c>
    </row>
    <row r="50" spans="1:7" ht="12.95" customHeight="1" x14ac:dyDescent="0.25">
      <c r="A50" s="56">
        <v>15</v>
      </c>
      <c r="B50" s="125">
        <v>54</v>
      </c>
      <c r="C50" s="33"/>
      <c r="D50" s="56">
        <v>2460</v>
      </c>
      <c r="E50" s="11" t="s">
        <v>617</v>
      </c>
      <c r="F50" s="50">
        <v>100000</v>
      </c>
      <c r="G50" s="75">
        <v>100000</v>
      </c>
    </row>
    <row r="51" spans="1:7" ht="12.95" customHeight="1" x14ac:dyDescent="0.25">
      <c r="A51" s="56">
        <v>15</v>
      </c>
      <c r="B51" s="125">
        <v>54</v>
      </c>
      <c r="C51" s="33">
        <v>6330</v>
      </c>
      <c r="D51" s="56">
        <v>4134</v>
      </c>
      <c r="E51" s="11" t="s">
        <v>618</v>
      </c>
      <c r="F51" s="50">
        <v>1770000</v>
      </c>
      <c r="G51" s="75">
        <v>2350000</v>
      </c>
    </row>
    <row r="52" spans="1:7" ht="12.95" customHeight="1" x14ac:dyDescent="0.25">
      <c r="A52" s="56">
        <v>15</v>
      </c>
      <c r="B52" s="125">
        <v>70</v>
      </c>
      <c r="C52" s="33"/>
      <c r="D52" s="125">
        <v>1353</v>
      </c>
      <c r="E52" s="21" t="s">
        <v>619</v>
      </c>
      <c r="F52" s="320">
        <v>600000</v>
      </c>
      <c r="G52" s="100">
        <v>500000</v>
      </c>
    </row>
    <row r="53" spans="1:7" ht="12.95" customHeight="1" x14ac:dyDescent="0.25">
      <c r="A53" s="56">
        <v>15</v>
      </c>
      <c r="B53" s="125">
        <v>70</v>
      </c>
      <c r="C53" s="33"/>
      <c r="D53" s="56">
        <v>1361</v>
      </c>
      <c r="E53" s="11" t="s">
        <v>620</v>
      </c>
      <c r="F53" s="54">
        <v>6400000</v>
      </c>
      <c r="G53" s="72">
        <v>6758000</v>
      </c>
    </row>
    <row r="54" spans="1:7" ht="12.95" customHeight="1" x14ac:dyDescent="0.25">
      <c r="A54" s="56">
        <v>15</v>
      </c>
      <c r="B54" s="125">
        <v>70</v>
      </c>
      <c r="C54" s="33"/>
      <c r="D54" s="56">
        <v>4112</v>
      </c>
      <c r="E54" s="11" t="s">
        <v>621</v>
      </c>
      <c r="F54" s="54">
        <v>26000000</v>
      </c>
      <c r="G54" s="72">
        <v>27000000</v>
      </c>
    </row>
    <row r="55" spans="1:7" ht="12.95" customHeight="1" thickBot="1" x14ac:dyDescent="0.3">
      <c r="A55" s="309">
        <v>15</v>
      </c>
      <c r="B55" s="308">
        <v>70</v>
      </c>
      <c r="C55" s="34">
        <v>6399</v>
      </c>
      <c r="D55" s="309">
        <v>2328</v>
      </c>
      <c r="E55" s="8" t="s">
        <v>622</v>
      </c>
      <c r="F55" s="55">
        <v>4000000</v>
      </c>
      <c r="G55" s="77">
        <v>4700000</v>
      </c>
    </row>
    <row r="56" spans="1:7" ht="12.95" customHeight="1" thickBot="1" x14ac:dyDescent="0.3">
      <c r="A56" s="301">
        <v>15</v>
      </c>
      <c r="B56" s="325"/>
      <c r="C56" s="234" t="s">
        <v>623</v>
      </c>
      <c r="D56" s="312"/>
      <c r="E56" s="326"/>
      <c r="F56" s="331">
        <f>SUM(F47+F48+F49+F50+F51+F52+F53+F54+F55)</f>
        <v>51047000</v>
      </c>
      <c r="G56" s="420">
        <f>SUM(G47+G48+G49+G50+G51+G52+G53+G54+G55)</f>
        <v>55580000</v>
      </c>
    </row>
    <row r="57" spans="1:7" ht="12.95" customHeight="1" thickBot="1" x14ac:dyDescent="0.3">
      <c r="A57" s="314">
        <v>16</v>
      </c>
      <c r="B57" s="315">
        <v>70</v>
      </c>
      <c r="C57" s="13">
        <v>6310</v>
      </c>
      <c r="D57" s="314">
        <v>2141</v>
      </c>
      <c r="E57" s="12" t="s">
        <v>624</v>
      </c>
      <c r="F57" s="90">
        <v>3000</v>
      </c>
      <c r="G57" s="91">
        <v>5000</v>
      </c>
    </row>
    <row r="58" spans="1:7" ht="12.95" customHeight="1" thickBot="1" x14ac:dyDescent="0.3">
      <c r="A58" s="301">
        <v>16</v>
      </c>
      <c r="B58" s="325"/>
      <c r="C58" s="234" t="s">
        <v>625</v>
      </c>
      <c r="D58" s="312"/>
      <c r="E58" s="312"/>
      <c r="F58" s="313">
        <f>SUM(F57)</f>
        <v>3000</v>
      </c>
      <c r="G58" s="418">
        <f>SUM(G57:G57)</f>
        <v>5000</v>
      </c>
    </row>
    <row r="59" spans="1:7" ht="12.95" customHeight="1" x14ac:dyDescent="0.25">
      <c r="A59" s="296">
        <v>17</v>
      </c>
      <c r="B59" s="96">
        <v>70</v>
      </c>
      <c r="C59" s="32"/>
      <c r="D59" s="296">
        <v>1341</v>
      </c>
      <c r="E59" s="9" t="s">
        <v>626</v>
      </c>
      <c r="F59" s="44">
        <v>500000</v>
      </c>
      <c r="G59" s="71">
        <v>480000</v>
      </c>
    </row>
    <row r="60" spans="1:7" ht="12.95" customHeight="1" x14ac:dyDescent="0.25">
      <c r="A60" s="296">
        <v>17</v>
      </c>
      <c r="B60" s="96">
        <v>81</v>
      </c>
      <c r="C60" s="32"/>
      <c r="D60" s="296">
        <v>1361</v>
      </c>
      <c r="E60" s="9" t="s">
        <v>119</v>
      </c>
      <c r="F60" s="44">
        <v>45000</v>
      </c>
      <c r="G60" s="71">
        <v>73000</v>
      </c>
    </row>
    <row r="61" spans="1:7" ht="12.95" customHeight="1" x14ac:dyDescent="0.25">
      <c r="A61" s="296">
        <v>17</v>
      </c>
      <c r="B61" s="96"/>
      <c r="C61" s="32"/>
      <c r="D61" s="296"/>
      <c r="E61" s="10" t="s">
        <v>462</v>
      </c>
      <c r="F61" s="57">
        <f>SUM(F59:F60)</f>
        <v>545000</v>
      </c>
      <c r="G61" s="78">
        <f>SUM(G59:G60)</f>
        <v>553000</v>
      </c>
    </row>
    <row r="62" spans="1:7" ht="12.95" customHeight="1" x14ac:dyDescent="0.25">
      <c r="A62" s="56">
        <v>17</v>
      </c>
      <c r="B62" s="125">
        <v>81</v>
      </c>
      <c r="C62" s="33">
        <v>1031</v>
      </c>
      <c r="D62" s="56">
        <v>2132</v>
      </c>
      <c r="E62" s="332" t="s">
        <v>627</v>
      </c>
      <c r="F62" s="333">
        <v>46000</v>
      </c>
      <c r="G62" s="79">
        <v>46000</v>
      </c>
    </row>
    <row r="63" spans="1:7" ht="12.95" customHeight="1" x14ac:dyDescent="0.25">
      <c r="A63" s="56">
        <v>17</v>
      </c>
      <c r="B63" s="125">
        <v>81</v>
      </c>
      <c r="C63" s="33">
        <v>2321</v>
      </c>
      <c r="D63" s="56">
        <v>2132</v>
      </c>
      <c r="E63" s="21" t="s">
        <v>628</v>
      </c>
      <c r="F63" s="320">
        <v>110000</v>
      </c>
      <c r="G63" s="100">
        <v>110000</v>
      </c>
    </row>
    <row r="64" spans="1:7" ht="12.95" customHeight="1" x14ac:dyDescent="0.25">
      <c r="A64" s="56">
        <v>17</v>
      </c>
      <c r="B64" s="125">
        <v>81</v>
      </c>
      <c r="C64" s="33">
        <v>2321</v>
      </c>
      <c r="D64" s="56">
        <v>2111</v>
      </c>
      <c r="E64" s="21" t="s">
        <v>629</v>
      </c>
      <c r="F64" s="320">
        <v>80000</v>
      </c>
      <c r="G64" s="100">
        <v>80000</v>
      </c>
    </row>
    <row r="65" spans="1:8" ht="12.95" customHeight="1" thickBot="1" x14ac:dyDescent="0.3">
      <c r="A65" s="309">
        <v>17</v>
      </c>
      <c r="B65" s="151"/>
      <c r="C65" s="92">
        <v>2321</v>
      </c>
      <c r="D65" s="309"/>
      <c r="E65" s="334" t="s">
        <v>630</v>
      </c>
      <c r="F65" s="335">
        <f>SUM(F63:F64)</f>
        <v>190000</v>
      </c>
      <c r="G65" s="104">
        <f>SUM(G63:G64)</f>
        <v>190000</v>
      </c>
    </row>
    <row r="66" spans="1:8" ht="12.95" customHeight="1" thickBot="1" x14ac:dyDescent="0.3">
      <c r="A66" s="301">
        <v>17</v>
      </c>
      <c r="B66" s="325"/>
      <c r="C66" s="234" t="s">
        <v>631</v>
      </c>
      <c r="D66" s="312"/>
      <c r="E66" s="312"/>
      <c r="F66" s="313">
        <f>SUM(F61+F62+F65)</f>
        <v>781000</v>
      </c>
      <c r="G66" s="418">
        <f>SUM(G65+G62+G61)</f>
        <v>789000</v>
      </c>
    </row>
    <row r="67" spans="1:8" ht="12.95" customHeight="1" x14ac:dyDescent="0.25">
      <c r="A67" s="296">
        <v>18</v>
      </c>
      <c r="B67" s="96">
        <v>70</v>
      </c>
      <c r="C67" s="32"/>
      <c r="D67" s="96">
        <v>1111</v>
      </c>
      <c r="E67" s="28" t="s">
        <v>632</v>
      </c>
      <c r="F67" s="300">
        <v>59000000</v>
      </c>
      <c r="G67" s="99">
        <v>67700000</v>
      </c>
      <c r="H67" s="336"/>
    </row>
    <row r="68" spans="1:8" ht="12.95" customHeight="1" x14ac:dyDescent="0.25">
      <c r="A68" s="296">
        <v>18</v>
      </c>
      <c r="B68" s="96">
        <v>70</v>
      </c>
      <c r="C68" s="32"/>
      <c r="D68" s="125">
        <v>1112</v>
      </c>
      <c r="E68" s="21" t="s">
        <v>633</v>
      </c>
      <c r="F68" s="320">
        <v>1000000</v>
      </c>
      <c r="G68" s="100">
        <v>1000000</v>
      </c>
      <c r="H68" s="336"/>
    </row>
    <row r="69" spans="1:8" ht="12.95" customHeight="1" x14ac:dyDescent="0.25">
      <c r="A69" s="296">
        <v>18</v>
      </c>
      <c r="B69" s="96">
        <v>70</v>
      </c>
      <c r="C69" s="32"/>
      <c r="D69" s="125">
        <v>1113</v>
      </c>
      <c r="E69" s="21" t="s">
        <v>634</v>
      </c>
      <c r="F69" s="320">
        <v>4500000</v>
      </c>
      <c r="G69" s="100">
        <v>5000000</v>
      </c>
      <c r="H69" s="336"/>
    </row>
    <row r="70" spans="1:8" ht="12.95" customHeight="1" x14ac:dyDescent="0.25">
      <c r="A70" s="296">
        <v>18</v>
      </c>
      <c r="B70" s="96">
        <v>70</v>
      </c>
      <c r="C70" s="32"/>
      <c r="D70" s="125">
        <v>1121</v>
      </c>
      <c r="E70" s="21" t="s">
        <v>635</v>
      </c>
      <c r="F70" s="320">
        <v>51000000</v>
      </c>
      <c r="G70" s="100">
        <v>52000000</v>
      </c>
      <c r="H70" s="336"/>
    </row>
    <row r="71" spans="1:8" ht="12.95" customHeight="1" x14ac:dyDescent="0.25">
      <c r="A71" s="296">
        <v>18</v>
      </c>
      <c r="B71" s="96">
        <v>70</v>
      </c>
      <c r="C71" s="32"/>
      <c r="D71" s="125">
        <v>1211</v>
      </c>
      <c r="E71" s="21" t="s">
        <v>445</v>
      </c>
      <c r="F71" s="320">
        <v>114000000</v>
      </c>
      <c r="G71" s="100">
        <v>123500000</v>
      </c>
      <c r="H71" s="336"/>
    </row>
    <row r="72" spans="1:8" ht="12.95" customHeight="1" x14ac:dyDescent="0.25">
      <c r="A72" s="296">
        <v>18</v>
      </c>
      <c r="B72" s="96">
        <v>70</v>
      </c>
      <c r="C72" s="32"/>
      <c r="D72" s="125">
        <v>1511</v>
      </c>
      <c r="E72" s="21" t="s">
        <v>636</v>
      </c>
      <c r="F72" s="320">
        <v>18500000</v>
      </c>
      <c r="G72" s="100">
        <v>18800000</v>
      </c>
      <c r="H72" s="336"/>
    </row>
    <row r="73" spans="1:8" ht="12.95" customHeight="1" x14ac:dyDescent="0.25">
      <c r="A73" s="296"/>
      <c r="B73" s="96"/>
      <c r="C73" s="32"/>
      <c r="D73" s="296"/>
      <c r="E73" s="10" t="s">
        <v>637</v>
      </c>
      <c r="F73" s="57">
        <f>SUM(F67:F72)</f>
        <v>248000000</v>
      </c>
      <c r="G73" s="78">
        <f>SUM(G67:G72)</f>
        <v>268000000</v>
      </c>
      <c r="H73" s="336"/>
    </row>
    <row r="74" spans="1:8" ht="12.95" customHeight="1" x14ac:dyDescent="0.25">
      <c r="A74" s="56">
        <v>18</v>
      </c>
      <c r="B74" s="97">
        <v>70</v>
      </c>
      <c r="C74" s="32"/>
      <c r="D74" s="125">
        <v>1342</v>
      </c>
      <c r="E74" s="21" t="s">
        <v>638</v>
      </c>
      <c r="F74" s="320">
        <v>900000</v>
      </c>
      <c r="G74" s="100">
        <v>900000</v>
      </c>
      <c r="H74" s="336"/>
    </row>
    <row r="75" spans="1:8" ht="12.95" customHeight="1" x14ac:dyDescent="0.25">
      <c r="A75" s="56">
        <v>18</v>
      </c>
      <c r="B75" s="97">
        <v>70</v>
      </c>
      <c r="C75" s="32"/>
      <c r="D75" s="125">
        <v>1343</v>
      </c>
      <c r="E75" s="21" t="s">
        <v>639</v>
      </c>
      <c r="F75" s="320">
        <v>270000</v>
      </c>
      <c r="G75" s="100">
        <v>200000</v>
      </c>
      <c r="H75" s="336"/>
    </row>
    <row r="76" spans="1:8" ht="12.95" customHeight="1" x14ac:dyDescent="0.25">
      <c r="A76" s="56">
        <v>18</v>
      </c>
      <c r="B76" s="97">
        <v>70</v>
      </c>
      <c r="C76" s="32"/>
      <c r="D76" s="125">
        <v>1345</v>
      </c>
      <c r="E76" s="21" t="s">
        <v>640</v>
      </c>
      <c r="F76" s="320">
        <v>200000</v>
      </c>
      <c r="G76" s="100">
        <v>250000</v>
      </c>
      <c r="H76" s="336"/>
    </row>
    <row r="77" spans="1:8" ht="12.95" customHeight="1" x14ac:dyDescent="0.25">
      <c r="A77" s="56"/>
      <c r="B77" s="97"/>
      <c r="C77" s="37"/>
      <c r="D77" s="318"/>
      <c r="E77" s="38" t="s">
        <v>641</v>
      </c>
      <c r="F77" s="58">
        <f>SUM(F74:F76)</f>
        <v>1370000</v>
      </c>
      <c r="G77" s="79">
        <f>SUM(G74:G76)</f>
        <v>1350000</v>
      </c>
      <c r="H77" s="336"/>
    </row>
    <row r="78" spans="1:8" ht="12.95" customHeight="1" x14ac:dyDescent="0.25">
      <c r="A78" s="56">
        <v>18</v>
      </c>
      <c r="B78" s="125">
        <v>70</v>
      </c>
      <c r="C78" s="33"/>
      <c r="D78" s="125" t="s">
        <v>642</v>
      </c>
      <c r="E78" s="21" t="s">
        <v>643</v>
      </c>
      <c r="F78" s="320">
        <v>750000</v>
      </c>
      <c r="G78" s="100">
        <v>1200000</v>
      </c>
      <c r="H78" s="336"/>
    </row>
    <row r="79" spans="1:8" ht="12.95" customHeight="1" x14ac:dyDescent="0.25">
      <c r="A79" s="56">
        <v>18</v>
      </c>
      <c r="B79" s="97">
        <v>81</v>
      </c>
      <c r="C79" s="59">
        <v>2119</v>
      </c>
      <c r="D79" s="97">
        <v>1356</v>
      </c>
      <c r="E79" s="45" t="s">
        <v>644</v>
      </c>
      <c r="F79" s="46">
        <v>450000</v>
      </c>
      <c r="G79" s="72">
        <v>450000</v>
      </c>
    </row>
    <row r="80" spans="1:8" ht="12.95" customHeight="1" thickBot="1" x14ac:dyDescent="0.3">
      <c r="A80" s="308">
        <v>18</v>
      </c>
      <c r="B80" s="61">
        <v>70</v>
      </c>
      <c r="C80" s="62"/>
      <c r="D80" s="61">
        <v>4121</v>
      </c>
      <c r="E80" s="63" t="s">
        <v>645</v>
      </c>
      <c r="F80" s="64">
        <v>240000</v>
      </c>
      <c r="G80" s="80">
        <v>130000</v>
      </c>
    </row>
    <row r="81" spans="1:7" ht="12.95" customHeight="1" thickBot="1" x14ac:dyDescent="0.3">
      <c r="A81" s="301">
        <v>18</v>
      </c>
      <c r="B81" s="325"/>
      <c r="C81" s="234" t="s">
        <v>646</v>
      </c>
      <c r="D81" s="312"/>
      <c r="E81" s="312"/>
      <c r="F81" s="313">
        <f>SUM(F73+F77+F78+F79+F80)</f>
        <v>250810000</v>
      </c>
      <c r="G81" s="418">
        <f>SUM(G80+G79+G78+G77+G73)</f>
        <v>271130000</v>
      </c>
    </row>
    <row r="82" spans="1:7" ht="12.95" customHeight="1" thickBot="1" x14ac:dyDescent="0.3">
      <c r="A82" s="337"/>
      <c r="B82" s="338"/>
      <c r="C82" s="65"/>
      <c r="D82" s="339"/>
      <c r="E82" s="339"/>
      <c r="F82" s="105"/>
      <c r="G82" s="105"/>
    </row>
    <row r="83" spans="1:7" ht="12.95" customHeight="1" thickBot="1" x14ac:dyDescent="0.3">
      <c r="A83" s="168" t="s">
        <v>764</v>
      </c>
      <c r="B83" s="340"/>
      <c r="C83" s="167"/>
      <c r="D83" s="341"/>
      <c r="E83" s="342"/>
      <c r="F83" s="343">
        <f>SUM(F81+F66+F58+F56+F44+F42+F40+F38+F34+F31+F29+F27+F18+F16+F14+F12+F10+F5)</f>
        <v>330538000</v>
      </c>
      <c r="G83" s="418">
        <f>SUM(G81+G66+G58+G56+G44+G42+G40+G38+G34+G31+G29+G27+G18+G16+G14+G12+G10+G5)</f>
        <v>355500000</v>
      </c>
    </row>
    <row r="84" spans="1:7" ht="12.95" customHeight="1" x14ac:dyDescent="0.25">
      <c r="A84" s="344"/>
      <c r="B84" s="345"/>
      <c r="C84" s="348"/>
      <c r="D84" s="344"/>
      <c r="E84" s="344"/>
      <c r="F84" s="344"/>
      <c r="G84" s="106"/>
    </row>
    <row r="85" spans="1:7" ht="12.95" customHeight="1" x14ac:dyDescent="0.25">
      <c r="A85" s="344"/>
      <c r="B85" s="345"/>
      <c r="C85" s="348"/>
      <c r="D85" s="344"/>
      <c r="E85" s="344"/>
      <c r="F85" s="346"/>
      <c r="G85" s="107"/>
    </row>
    <row r="86" spans="1:7" ht="12.95" customHeight="1" x14ac:dyDescent="0.25">
      <c r="A86" s="344"/>
      <c r="B86" s="345"/>
      <c r="C86" s="348"/>
      <c r="D86" s="344"/>
      <c r="E86" s="344"/>
      <c r="F86" s="346"/>
      <c r="G86" s="107"/>
    </row>
    <row r="87" spans="1:7" ht="12.95" customHeight="1" x14ac:dyDescent="0.25">
      <c r="A87" s="344"/>
      <c r="B87" s="345"/>
      <c r="C87" s="348"/>
      <c r="D87" s="344"/>
      <c r="E87" s="344"/>
      <c r="F87" s="346"/>
      <c r="G87" s="107"/>
    </row>
    <row r="88" spans="1:7" ht="12.95" customHeight="1" x14ac:dyDescent="0.25">
      <c r="A88" s="344"/>
      <c r="B88" s="345"/>
      <c r="C88" s="348"/>
      <c r="D88" s="344"/>
      <c r="E88" s="344"/>
      <c r="F88" s="344"/>
      <c r="G88" s="106"/>
    </row>
    <row r="89" spans="1:7" ht="12.95" customHeight="1" x14ac:dyDescent="0.25">
      <c r="A89" s="344"/>
      <c r="B89" s="345"/>
      <c r="C89" s="348"/>
      <c r="D89" s="344"/>
      <c r="E89" s="344"/>
      <c r="F89" s="344"/>
      <c r="G89" s="106"/>
    </row>
    <row r="90" spans="1:7" ht="12.95" customHeight="1" x14ac:dyDescent="0.25">
      <c r="A90" s="344"/>
      <c r="B90" s="345"/>
      <c r="C90" s="348"/>
      <c r="D90" s="344"/>
      <c r="E90" s="344"/>
      <c r="F90" s="344"/>
      <c r="G90" s="106"/>
    </row>
    <row r="91" spans="1:7" ht="12.95" customHeight="1" x14ac:dyDescent="0.25">
      <c r="A91" s="344"/>
      <c r="B91" s="345"/>
      <c r="C91" s="348"/>
      <c r="D91" s="344"/>
      <c r="E91" s="344"/>
      <c r="F91" s="344"/>
      <c r="G91" s="106"/>
    </row>
    <row r="92" spans="1:7" ht="12.95" customHeight="1" x14ac:dyDescent="0.25">
      <c r="A92" s="344"/>
      <c r="B92" s="345"/>
      <c r="C92" s="348"/>
      <c r="D92" s="344"/>
      <c r="E92" s="344"/>
      <c r="F92" s="344"/>
      <c r="G92" s="106"/>
    </row>
    <row r="93" spans="1:7" ht="12.95" customHeight="1" x14ac:dyDescent="0.25">
      <c r="A93" s="344"/>
      <c r="B93" s="345"/>
      <c r="C93" s="348"/>
      <c r="D93" s="344"/>
      <c r="E93" s="344"/>
      <c r="F93" s="344"/>
      <c r="G93" s="106"/>
    </row>
    <row r="94" spans="1:7" ht="12.95" customHeight="1" x14ac:dyDescent="0.25">
      <c r="A94" s="344"/>
      <c r="B94" s="345"/>
      <c r="C94" s="348"/>
      <c r="D94" s="344"/>
      <c r="E94" s="344"/>
      <c r="F94" s="344"/>
      <c r="G94" s="106"/>
    </row>
    <row r="95" spans="1:7" ht="12.95" customHeight="1" x14ac:dyDescent="0.25">
      <c r="A95" s="344"/>
      <c r="B95" s="345"/>
      <c r="C95" s="348"/>
      <c r="D95" s="344"/>
      <c r="E95" s="344"/>
      <c r="F95" s="344"/>
      <c r="G95" s="106"/>
    </row>
    <row r="96" spans="1:7" ht="12.95" customHeight="1" x14ac:dyDescent="0.25">
      <c r="A96" s="344"/>
      <c r="B96" s="345"/>
      <c r="C96" s="348"/>
      <c r="D96" s="344"/>
      <c r="E96" s="344"/>
      <c r="F96" s="344"/>
      <c r="G96" s="106"/>
    </row>
    <row r="97" spans="1:7" ht="12.95" customHeight="1" x14ac:dyDescent="0.25">
      <c r="A97" s="344"/>
      <c r="B97" s="345"/>
      <c r="C97" s="348"/>
      <c r="D97" s="344"/>
      <c r="E97" s="344"/>
      <c r="F97" s="344"/>
      <c r="G97" s="106"/>
    </row>
    <row r="98" spans="1:7" ht="12.95" customHeight="1" x14ac:dyDescent="0.25">
      <c r="A98" s="344"/>
      <c r="B98" s="345"/>
      <c r="C98" s="348"/>
      <c r="D98" s="344"/>
      <c r="E98" s="344"/>
      <c r="F98" s="344"/>
      <c r="G98" s="106"/>
    </row>
    <row r="99" spans="1:7" ht="12.95" customHeight="1" x14ac:dyDescent="0.25">
      <c r="A99" s="344"/>
      <c r="B99" s="345"/>
      <c r="C99" s="348"/>
      <c r="D99" s="344"/>
      <c r="E99" s="344"/>
      <c r="F99" s="344"/>
      <c r="G99" s="106"/>
    </row>
    <row r="100" spans="1:7" ht="12.95" customHeight="1" x14ac:dyDescent="0.25">
      <c r="A100" s="344"/>
      <c r="B100" s="345"/>
      <c r="C100" s="348"/>
      <c r="D100" s="344"/>
      <c r="E100" s="344"/>
      <c r="F100" s="344"/>
      <c r="G100" s="106"/>
    </row>
    <row r="101" spans="1:7" ht="12.95" customHeight="1" x14ac:dyDescent="0.25">
      <c r="A101" s="344"/>
      <c r="B101" s="345"/>
      <c r="C101" s="348"/>
      <c r="D101" s="344"/>
      <c r="E101" s="344"/>
      <c r="F101" s="344"/>
      <c r="G101" s="106"/>
    </row>
    <row r="102" spans="1:7" ht="12.95" customHeight="1" x14ac:dyDescent="0.25">
      <c r="A102" s="344"/>
      <c r="B102" s="345"/>
      <c r="C102" s="348"/>
      <c r="D102" s="344"/>
      <c r="E102" s="344"/>
      <c r="F102" s="344"/>
      <c r="G102" s="106"/>
    </row>
    <row r="103" spans="1:7" ht="12.95" customHeight="1" x14ac:dyDescent="0.25">
      <c r="A103" s="344"/>
      <c r="B103" s="345"/>
      <c r="C103" s="348"/>
      <c r="D103" s="344"/>
      <c r="E103" s="344"/>
      <c r="F103" s="344"/>
      <c r="G103" s="106"/>
    </row>
    <row r="104" spans="1:7" ht="12.95" customHeight="1" x14ac:dyDescent="0.25">
      <c r="A104" s="344"/>
      <c r="B104" s="345"/>
      <c r="C104" s="348"/>
      <c r="D104" s="344"/>
      <c r="E104" s="344"/>
      <c r="F104" s="344"/>
      <c r="G104" s="106"/>
    </row>
    <row r="105" spans="1:7" ht="12.95" customHeight="1" x14ac:dyDescent="0.25">
      <c r="A105" s="344"/>
      <c r="B105" s="345"/>
      <c r="C105" s="348"/>
      <c r="D105" s="344"/>
      <c r="E105" s="344"/>
      <c r="F105" s="344"/>
      <c r="G105" s="106"/>
    </row>
    <row r="106" spans="1:7" ht="12.95" customHeight="1" x14ac:dyDescent="0.25">
      <c r="A106" s="344"/>
      <c r="B106" s="345"/>
      <c r="C106" s="348"/>
      <c r="D106" s="344"/>
      <c r="E106" s="344"/>
      <c r="F106" s="344"/>
      <c r="G106" s="106"/>
    </row>
    <row r="107" spans="1:7" ht="12.95" customHeight="1" x14ac:dyDescent="0.25">
      <c r="A107" s="344"/>
      <c r="B107" s="345"/>
      <c r="C107" s="348"/>
      <c r="D107" s="344"/>
      <c r="E107" s="344"/>
      <c r="F107" s="344"/>
      <c r="G107" s="106"/>
    </row>
    <row r="108" spans="1:7" ht="12.95" customHeight="1" x14ac:dyDescent="0.25">
      <c r="A108" s="344"/>
      <c r="B108" s="345"/>
      <c r="C108" s="348"/>
      <c r="D108" s="344"/>
      <c r="E108" s="344"/>
      <c r="F108" s="344"/>
      <c r="G108" s="106"/>
    </row>
    <row r="109" spans="1:7" ht="12.95" customHeight="1" x14ac:dyDescent="0.25">
      <c r="A109" s="344"/>
      <c r="B109" s="345"/>
      <c r="C109" s="348"/>
      <c r="D109" s="344"/>
      <c r="E109" s="344"/>
      <c r="F109" s="344"/>
      <c r="G109" s="106"/>
    </row>
    <row r="110" spans="1:7" ht="12.95" customHeight="1" x14ac:dyDescent="0.25">
      <c r="A110" s="344"/>
      <c r="B110" s="345"/>
      <c r="C110" s="348"/>
      <c r="D110" s="344"/>
      <c r="E110" s="344"/>
      <c r="F110" s="344"/>
      <c r="G110" s="106"/>
    </row>
    <row r="111" spans="1:7" ht="12.95" customHeight="1" x14ac:dyDescent="0.25">
      <c r="A111" s="344"/>
      <c r="B111" s="345"/>
      <c r="C111" s="348"/>
      <c r="D111" s="344"/>
      <c r="E111" s="344"/>
      <c r="F111" s="344"/>
      <c r="G111" s="106"/>
    </row>
    <row r="112" spans="1:7" ht="12.95" customHeight="1" x14ac:dyDescent="0.25">
      <c r="A112" s="344"/>
      <c r="B112" s="345"/>
      <c r="C112" s="348"/>
      <c r="D112" s="344"/>
      <c r="E112" s="344"/>
      <c r="F112" s="344"/>
      <c r="G112" s="106"/>
    </row>
    <row r="113" spans="1:7" ht="12.95" customHeight="1" x14ac:dyDescent="0.25">
      <c r="A113" s="344"/>
      <c r="B113" s="345"/>
      <c r="C113" s="348"/>
      <c r="D113" s="344"/>
      <c r="E113" s="344"/>
      <c r="F113" s="344"/>
      <c r="G113" s="106"/>
    </row>
    <row r="114" spans="1:7" ht="12.95" customHeight="1" x14ac:dyDescent="0.25">
      <c r="A114" s="344"/>
      <c r="B114" s="345"/>
      <c r="C114" s="348"/>
      <c r="D114" s="344"/>
      <c r="E114" s="344"/>
      <c r="F114" s="344"/>
      <c r="G114" s="106"/>
    </row>
    <row r="115" spans="1:7" ht="12.95" customHeight="1" x14ac:dyDescent="0.25">
      <c r="A115" s="344"/>
      <c r="B115" s="345"/>
      <c r="C115" s="348"/>
      <c r="D115" s="344"/>
      <c r="E115" s="344"/>
      <c r="F115" s="344"/>
      <c r="G115" s="106"/>
    </row>
    <row r="116" spans="1:7" ht="12.95" customHeight="1" x14ac:dyDescent="0.25">
      <c r="A116" s="344"/>
      <c r="B116" s="345"/>
      <c r="C116" s="348"/>
      <c r="D116" s="344"/>
      <c r="E116" s="344"/>
      <c r="F116" s="344"/>
      <c r="G116" s="106"/>
    </row>
    <row r="117" spans="1:7" ht="12.95" customHeight="1" x14ac:dyDescent="0.25">
      <c r="A117" s="344"/>
      <c r="B117" s="345"/>
      <c r="C117" s="348"/>
      <c r="D117" s="344"/>
      <c r="E117" s="344"/>
      <c r="F117" s="344"/>
      <c r="G117" s="106"/>
    </row>
    <row r="118" spans="1:7" ht="12.95" customHeight="1" x14ac:dyDescent="0.25">
      <c r="A118" s="344"/>
      <c r="B118" s="345"/>
      <c r="C118" s="348"/>
      <c r="D118" s="344"/>
      <c r="E118" s="344"/>
      <c r="F118" s="344"/>
      <c r="G118" s="106"/>
    </row>
    <row r="119" spans="1:7" ht="12.95" customHeight="1" x14ac:dyDescent="0.25">
      <c r="A119" s="344"/>
      <c r="B119" s="345"/>
      <c r="C119" s="348"/>
      <c r="D119" s="344"/>
      <c r="E119" s="344"/>
      <c r="F119" s="344"/>
      <c r="G119" s="106"/>
    </row>
    <row r="120" spans="1:7" ht="12.95" customHeight="1" x14ac:dyDescent="0.25">
      <c r="A120" s="344"/>
      <c r="B120" s="345"/>
      <c r="C120" s="348"/>
      <c r="D120" s="344"/>
      <c r="E120" s="344"/>
      <c r="F120" s="344"/>
      <c r="G120" s="106"/>
    </row>
    <row r="121" spans="1:7" ht="12.95" customHeight="1" x14ac:dyDescent="0.25">
      <c r="A121" s="344"/>
      <c r="B121" s="345"/>
      <c r="C121" s="348"/>
      <c r="D121" s="344"/>
      <c r="E121" s="344"/>
      <c r="F121" s="344"/>
      <c r="G121" s="106"/>
    </row>
    <row r="122" spans="1:7" ht="12.95" customHeight="1" x14ac:dyDescent="0.25">
      <c r="A122" s="344"/>
      <c r="B122" s="345"/>
      <c r="C122" s="348"/>
      <c r="D122" s="344"/>
      <c r="E122" s="344"/>
      <c r="F122" s="344"/>
      <c r="G122" s="106"/>
    </row>
    <row r="123" spans="1:7" ht="12.95" customHeight="1" x14ac:dyDescent="0.25">
      <c r="A123" s="344"/>
      <c r="B123" s="345"/>
      <c r="C123" s="348"/>
      <c r="D123" s="344"/>
      <c r="E123" s="344"/>
      <c r="F123" s="344"/>
      <c r="G123" s="106"/>
    </row>
    <row r="124" spans="1:7" ht="12.95" customHeight="1" x14ac:dyDescent="0.25">
      <c r="A124" s="344"/>
      <c r="B124" s="345"/>
      <c r="C124" s="348"/>
      <c r="D124" s="344"/>
      <c r="E124" s="344"/>
      <c r="F124" s="344"/>
      <c r="G124" s="106"/>
    </row>
    <row r="125" spans="1:7" ht="12.95" customHeight="1" x14ac:dyDescent="0.25">
      <c r="A125" s="344"/>
      <c r="B125" s="345"/>
      <c r="C125" s="348"/>
      <c r="D125" s="344"/>
      <c r="E125" s="344"/>
      <c r="F125" s="344"/>
      <c r="G125" s="106"/>
    </row>
    <row r="126" spans="1:7" ht="12.95" customHeight="1" x14ac:dyDescent="0.25">
      <c r="A126" s="344"/>
      <c r="B126" s="345"/>
      <c r="C126" s="348"/>
      <c r="D126" s="344"/>
      <c r="E126" s="344"/>
      <c r="F126" s="344"/>
      <c r="G126" s="106"/>
    </row>
    <row r="127" spans="1:7" ht="12.95" customHeight="1" x14ac:dyDescent="0.25">
      <c r="A127" s="344"/>
      <c r="B127" s="345"/>
      <c r="C127" s="348"/>
      <c r="D127" s="344"/>
      <c r="E127" s="344"/>
      <c r="F127" s="344"/>
      <c r="G127" s="106"/>
    </row>
    <row r="128" spans="1:7" ht="12.95" customHeight="1" x14ac:dyDescent="0.25">
      <c r="A128" s="344"/>
      <c r="B128" s="345"/>
      <c r="C128" s="348"/>
      <c r="D128" s="344"/>
      <c r="E128" s="344"/>
      <c r="F128" s="344"/>
      <c r="G128" s="106"/>
    </row>
    <row r="129" spans="1:7" ht="12.95" customHeight="1" x14ac:dyDescent="0.25">
      <c r="A129" s="344"/>
      <c r="B129" s="345"/>
      <c r="C129" s="348"/>
      <c r="D129" s="344"/>
      <c r="E129" s="344"/>
      <c r="F129" s="344"/>
      <c r="G129" s="106"/>
    </row>
    <row r="130" spans="1:7" ht="12.95" customHeight="1" x14ac:dyDescent="0.25">
      <c r="A130" s="344"/>
      <c r="B130" s="345"/>
      <c r="C130" s="348"/>
      <c r="D130" s="344"/>
      <c r="E130" s="344"/>
      <c r="F130" s="344"/>
      <c r="G130" s="106"/>
    </row>
    <row r="131" spans="1:7" ht="12.95" customHeight="1" x14ac:dyDescent="0.25">
      <c r="A131" s="344"/>
      <c r="B131" s="345"/>
      <c r="C131" s="348"/>
      <c r="D131" s="344"/>
      <c r="E131" s="344"/>
      <c r="F131" s="344"/>
      <c r="G131" s="106"/>
    </row>
    <row r="132" spans="1:7" ht="12.95" customHeight="1" x14ac:dyDescent="0.25">
      <c r="A132" s="344"/>
      <c r="B132" s="345"/>
      <c r="C132" s="348"/>
      <c r="D132" s="344"/>
      <c r="E132" s="344"/>
      <c r="F132" s="344"/>
      <c r="G132" s="106"/>
    </row>
    <row r="133" spans="1:7" ht="12.95" customHeight="1" x14ac:dyDescent="0.25">
      <c r="A133" s="344"/>
      <c r="B133" s="345"/>
      <c r="C133" s="348"/>
      <c r="D133" s="344"/>
      <c r="E133" s="344"/>
      <c r="F133" s="344"/>
      <c r="G133" s="106"/>
    </row>
    <row r="134" spans="1:7" ht="12.95" customHeight="1" x14ac:dyDescent="0.25">
      <c r="A134" s="344"/>
      <c r="B134" s="345"/>
      <c r="C134" s="348"/>
      <c r="D134" s="344"/>
      <c r="E134" s="344"/>
      <c r="F134" s="344"/>
      <c r="G134" s="106"/>
    </row>
    <row r="135" spans="1:7" ht="12.95" customHeight="1" x14ac:dyDescent="0.25">
      <c r="A135" s="344"/>
      <c r="B135" s="345"/>
      <c r="C135" s="348"/>
      <c r="D135" s="344"/>
      <c r="E135" s="344"/>
      <c r="F135" s="344"/>
      <c r="G135" s="106"/>
    </row>
    <row r="136" spans="1:7" ht="12.95" customHeight="1" x14ac:dyDescent="0.25">
      <c r="A136" s="344"/>
      <c r="B136" s="345"/>
      <c r="C136" s="348"/>
      <c r="D136" s="344"/>
      <c r="E136" s="344"/>
      <c r="F136" s="344"/>
      <c r="G136" s="106"/>
    </row>
    <row r="137" spans="1:7" ht="12.95" customHeight="1" x14ac:dyDescent="0.25">
      <c r="A137" s="344"/>
      <c r="B137" s="345"/>
      <c r="C137" s="348"/>
      <c r="D137" s="344"/>
      <c r="E137" s="344"/>
      <c r="F137" s="344"/>
      <c r="G137" s="106"/>
    </row>
    <row r="138" spans="1:7" ht="12.95" customHeight="1" x14ac:dyDescent="0.25">
      <c r="A138" s="344"/>
      <c r="B138" s="345"/>
      <c r="C138" s="348"/>
      <c r="D138" s="344"/>
      <c r="E138" s="344"/>
      <c r="F138" s="344"/>
      <c r="G138" s="106"/>
    </row>
    <row r="139" spans="1:7" ht="12.95" customHeight="1" x14ac:dyDescent="0.25">
      <c r="A139" s="344"/>
      <c r="B139" s="345"/>
      <c r="C139" s="348"/>
      <c r="D139" s="344"/>
      <c r="E139" s="344"/>
      <c r="F139" s="344"/>
      <c r="G139" s="106"/>
    </row>
    <row r="140" spans="1:7" ht="12.95" customHeight="1" x14ac:dyDescent="0.25">
      <c r="A140" s="344"/>
      <c r="B140" s="345"/>
      <c r="C140" s="348"/>
      <c r="D140" s="344"/>
      <c r="E140" s="344"/>
      <c r="F140" s="344"/>
      <c r="G140" s="106"/>
    </row>
    <row r="141" spans="1:7" ht="12.95" customHeight="1" x14ac:dyDescent="0.25">
      <c r="A141" s="344"/>
      <c r="B141" s="345"/>
      <c r="C141" s="348"/>
      <c r="D141" s="344"/>
      <c r="E141" s="344"/>
      <c r="F141" s="344"/>
      <c r="G141" s="106"/>
    </row>
    <row r="142" spans="1:7" ht="12.95" customHeight="1" x14ac:dyDescent="0.25">
      <c r="A142" s="344"/>
      <c r="B142" s="345"/>
      <c r="C142" s="348"/>
      <c r="D142" s="344"/>
      <c r="E142" s="344"/>
      <c r="F142" s="344"/>
      <c r="G142" s="106"/>
    </row>
    <row r="143" spans="1:7" ht="12.95" customHeight="1" x14ac:dyDescent="0.25">
      <c r="A143" s="344"/>
      <c r="B143" s="345"/>
      <c r="C143" s="348"/>
      <c r="D143" s="344"/>
      <c r="E143" s="344"/>
      <c r="F143" s="344"/>
      <c r="G143" s="106"/>
    </row>
    <row r="144" spans="1:7" ht="12.95" customHeight="1" x14ac:dyDescent="0.25">
      <c r="A144" s="344"/>
      <c r="B144" s="345"/>
      <c r="C144" s="348"/>
      <c r="D144" s="344"/>
      <c r="E144" s="344"/>
      <c r="F144" s="344"/>
      <c r="G144" s="106"/>
    </row>
    <row r="145" spans="1:7" ht="12.95" customHeight="1" x14ac:dyDescent="0.25">
      <c r="A145" s="344"/>
      <c r="B145" s="345"/>
      <c r="C145" s="348"/>
      <c r="D145" s="344"/>
      <c r="E145" s="344"/>
      <c r="F145" s="344"/>
      <c r="G145" s="106"/>
    </row>
    <row r="146" spans="1:7" ht="12.95" customHeight="1" x14ac:dyDescent="0.25">
      <c r="A146" s="344"/>
      <c r="B146" s="345"/>
      <c r="C146" s="348"/>
      <c r="D146" s="344"/>
      <c r="E146" s="344"/>
      <c r="F146" s="344"/>
      <c r="G146" s="106"/>
    </row>
    <row r="147" spans="1:7" ht="12.95" customHeight="1" x14ac:dyDescent="0.25">
      <c r="A147" s="344"/>
      <c r="B147" s="345"/>
      <c r="C147" s="348"/>
      <c r="D147" s="344"/>
      <c r="E147" s="344"/>
      <c r="F147" s="344"/>
      <c r="G147" s="106"/>
    </row>
    <row r="148" spans="1:7" ht="12.95" customHeight="1" x14ac:dyDescent="0.25">
      <c r="A148" s="344"/>
      <c r="B148" s="345"/>
      <c r="C148" s="348"/>
      <c r="D148" s="344"/>
      <c r="E148" s="344"/>
      <c r="F148" s="344"/>
      <c r="G148" s="106"/>
    </row>
    <row r="149" spans="1:7" ht="12.95" customHeight="1" x14ac:dyDescent="0.25">
      <c r="A149" s="344"/>
      <c r="B149" s="345"/>
      <c r="C149" s="348"/>
      <c r="D149" s="344"/>
      <c r="E149" s="344"/>
      <c r="F149" s="344"/>
      <c r="G149" s="106"/>
    </row>
    <row r="150" spans="1:7" ht="12.95" customHeight="1" x14ac:dyDescent="0.25">
      <c r="A150" s="344"/>
      <c r="B150" s="345"/>
      <c r="C150" s="348"/>
      <c r="D150" s="344"/>
      <c r="E150" s="344"/>
      <c r="F150" s="344"/>
      <c r="G150" s="106"/>
    </row>
    <row r="151" spans="1:7" ht="12.95" customHeight="1" x14ac:dyDescent="0.25">
      <c r="A151" s="344"/>
      <c r="B151" s="345"/>
      <c r="C151" s="348"/>
      <c r="D151" s="344"/>
      <c r="E151" s="344"/>
      <c r="F151" s="344"/>
      <c r="G151" s="106"/>
    </row>
    <row r="152" spans="1:7" ht="12.95" customHeight="1" x14ac:dyDescent="0.25">
      <c r="A152" s="344"/>
      <c r="B152" s="345"/>
      <c r="C152" s="348"/>
      <c r="D152" s="344"/>
      <c r="E152" s="344"/>
      <c r="F152" s="344"/>
      <c r="G152" s="106"/>
    </row>
    <row r="153" spans="1:7" ht="12.95" customHeight="1" x14ac:dyDescent="0.25">
      <c r="A153" s="344"/>
      <c r="B153" s="345"/>
      <c r="C153" s="348"/>
      <c r="D153" s="344"/>
      <c r="E153" s="344"/>
      <c r="F153" s="344"/>
      <c r="G153" s="106"/>
    </row>
    <row r="154" spans="1:7" ht="12.95" customHeight="1" x14ac:dyDescent="0.25">
      <c r="A154" s="344"/>
      <c r="B154" s="345"/>
      <c r="C154" s="348"/>
      <c r="D154" s="344"/>
      <c r="E154" s="344"/>
      <c r="F154" s="344"/>
      <c r="G154" s="106"/>
    </row>
    <row r="155" spans="1:7" ht="12.95" customHeight="1" x14ac:dyDescent="0.25">
      <c r="A155" s="344"/>
      <c r="B155" s="345"/>
      <c r="C155" s="348"/>
      <c r="D155" s="344"/>
      <c r="E155" s="344"/>
      <c r="F155" s="344"/>
      <c r="G155" s="106"/>
    </row>
    <row r="156" spans="1:7" ht="12.95" customHeight="1" x14ac:dyDescent="0.25">
      <c r="A156" s="344"/>
      <c r="B156" s="345"/>
      <c r="C156" s="348"/>
      <c r="D156" s="344"/>
      <c r="E156" s="344"/>
      <c r="F156" s="344"/>
      <c r="G156" s="106"/>
    </row>
    <row r="157" spans="1:7" ht="12.95" customHeight="1" x14ac:dyDescent="0.25">
      <c r="A157" s="344"/>
      <c r="B157" s="345"/>
      <c r="C157" s="348"/>
      <c r="D157" s="344"/>
      <c r="E157" s="344"/>
      <c r="F157" s="344"/>
      <c r="G157" s="106"/>
    </row>
    <row r="158" spans="1:7" ht="12.95" customHeight="1" x14ac:dyDescent="0.25">
      <c r="A158" s="344"/>
      <c r="B158" s="345"/>
      <c r="C158" s="348"/>
      <c r="D158" s="344"/>
      <c r="E158" s="344"/>
      <c r="F158" s="344"/>
      <c r="G158" s="106"/>
    </row>
    <row r="159" spans="1:7" ht="12.95" customHeight="1" x14ac:dyDescent="0.25">
      <c r="A159" s="344"/>
      <c r="B159" s="345"/>
      <c r="C159" s="348"/>
      <c r="D159" s="344"/>
      <c r="E159" s="344"/>
      <c r="F159" s="344"/>
      <c r="G159" s="106"/>
    </row>
    <row r="160" spans="1:7" ht="12.95" customHeight="1" x14ac:dyDescent="0.25">
      <c r="A160" s="344"/>
      <c r="B160" s="345"/>
      <c r="C160" s="348"/>
      <c r="D160" s="344"/>
      <c r="E160" s="344"/>
      <c r="F160" s="344"/>
      <c r="G160" s="106"/>
    </row>
    <row r="161" spans="1:7" ht="12.95" customHeight="1" x14ac:dyDescent="0.25">
      <c r="A161" s="344"/>
      <c r="B161" s="345"/>
      <c r="C161" s="348"/>
      <c r="D161" s="344"/>
      <c r="E161" s="344"/>
      <c r="F161" s="344"/>
      <c r="G161" s="106"/>
    </row>
    <row r="162" spans="1:7" ht="12.95" customHeight="1" x14ac:dyDescent="0.25">
      <c r="A162" s="344"/>
      <c r="B162" s="345"/>
      <c r="C162" s="348"/>
      <c r="D162" s="344"/>
      <c r="E162" s="344"/>
      <c r="F162" s="344"/>
      <c r="G162" s="106"/>
    </row>
    <row r="163" spans="1:7" ht="12.95" customHeight="1" x14ac:dyDescent="0.25">
      <c r="A163" s="344"/>
      <c r="B163" s="345"/>
      <c r="C163" s="348"/>
      <c r="D163" s="344"/>
      <c r="E163" s="344"/>
      <c r="F163" s="344"/>
      <c r="G163" s="106"/>
    </row>
    <row r="164" spans="1:7" ht="12.95" customHeight="1" x14ac:dyDescent="0.25">
      <c r="A164" s="344"/>
      <c r="B164" s="345"/>
      <c r="C164" s="348"/>
      <c r="D164" s="344"/>
      <c r="E164" s="344"/>
      <c r="F164" s="344"/>
      <c r="G164" s="106"/>
    </row>
    <row r="165" spans="1:7" ht="12.95" customHeight="1" x14ac:dyDescent="0.25">
      <c r="A165" s="344"/>
      <c r="B165" s="345"/>
      <c r="C165" s="348"/>
      <c r="D165" s="344"/>
      <c r="E165" s="344"/>
      <c r="F165" s="344"/>
      <c r="G165" s="106"/>
    </row>
    <row r="166" spans="1:7" ht="12.95" customHeight="1" x14ac:dyDescent="0.25">
      <c r="A166" s="344"/>
      <c r="B166" s="345"/>
      <c r="C166" s="348"/>
      <c r="D166" s="344"/>
      <c r="E166" s="344"/>
      <c r="F166" s="344"/>
      <c r="G166" s="106"/>
    </row>
    <row r="167" spans="1:7" ht="12.95" customHeight="1" x14ac:dyDescent="0.25">
      <c r="A167" s="344"/>
      <c r="B167" s="345"/>
      <c r="C167" s="348"/>
      <c r="D167" s="344"/>
      <c r="E167" s="344"/>
      <c r="F167" s="344"/>
      <c r="G167" s="106"/>
    </row>
    <row r="168" spans="1:7" ht="12.95" customHeight="1" x14ac:dyDescent="0.25">
      <c r="A168" s="344"/>
      <c r="B168" s="345"/>
      <c r="C168" s="348"/>
      <c r="D168" s="344"/>
      <c r="E168" s="344"/>
      <c r="F168" s="344"/>
      <c r="G168" s="106"/>
    </row>
    <row r="169" spans="1:7" ht="12.95" customHeight="1" x14ac:dyDescent="0.25">
      <c r="A169" s="344"/>
      <c r="B169" s="345"/>
      <c r="C169" s="348"/>
      <c r="D169" s="344"/>
      <c r="E169" s="344"/>
      <c r="F169" s="344"/>
      <c r="G169" s="106"/>
    </row>
    <row r="170" spans="1:7" ht="12.95" customHeight="1" x14ac:dyDescent="0.25">
      <c r="A170" s="344"/>
      <c r="B170" s="345"/>
      <c r="C170" s="348"/>
      <c r="D170" s="344"/>
      <c r="E170" s="344"/>
      <c r="F170" s="344"/>
      <c r="G170" s="106"/>
    </row>
    <row r="171" spans="1:7" ht="12.95" customHeight="1" x14ac:dyDescent="0.25">
      <c r="A171" s="344"/>
      <c r="B171" s="345"/>
      <c r="C171" s="348"/>
      <c r="D171" s="344"/>
      <c r="E171" s="344"/>
      <c r="F171" s="344"/>
      <c r="G171" s="106"/>
    </row>
    <row r="172" spans="1:7" ht="12.95" customHeight="1" x14ac:dyDescent="0.25">
      <c r="A172" s="344"/>
      <c r="B172" s="345"/>
      <c r="C172" s="348"/>
      <c r="D172" s="344"/>
      <c r="E172" s="344"/>
      <c r="F172" s="344"/>
      <c r="G172" s="106"/>
    </row>
    <row r="173" spans="1:7" ht="12.95" customHeight="1" x14ac:dyDescent="0.25">
      <c r="A173" s="344"/>
      <c r="B173" s="345"/>
      <c r="C173" s="348"/>
      <c r="D173" s="344"/>
      <c r="E173" s="344"/>
      <c r="F173" s="344"/>
      <c r="G173" s="106"/>
    </row>
    <row r="174" spans="1:7" ht="12.95" customHeight="1" x14ac:dyDescent="0.25">
      <c r="A174" s="344"/>
      <c r="B174" s="345"/>
      <c r="C174" s="348"/>
      <c r="D174" s="344"/>
      <c r="E174" s="344"/>
      <c r="F174" s="344"/>
      <c r="G174" s="106"/>
    </row>
    <row r="175" spans="1:7" ht="12.95" customHeight="1" x14ac:dyDescent="0.25">
      <c r="A175" s="344"/>
      <c r="B175" s="345"/>
      <c r="C175" s="348"/>
      <c r="D175" s="344"/>
      <c r="E175" s="344"/>
      <c r="F175" s="344"/>
      <c r="G175" s="106"/>
    </row>
    <row r="176" spans="1:7" ht="12.95" customHeight="1" x14ac:dyDescent="0.25">
      <c r="A176" s="344"/>
      <c r="B176" s="345"/>
      <c r="C176" s="348"/>
      <c r="D176" s="344"/>
      <c r="E176" s="344"/>
      <c r="F176" s="344"/>
      <c r="G176" s="106"/>
    </row>
    <row r="177" spans="1:7" ht="12.95" customHeight="1" x14ac:dyDescent="0.25">
      <c r="A177" s="344"/>
      <c r="B177" s="345"/>
      <c r="C177" s="348"/>
      <c r="D177" s="344"/>
      <c r="E177" s="344"/>
      <c r="F177" s="344"/>
      <c r="G177" s="106"/>
    </row>
    <row r="178" spans="1:7" ht="12.95" customHeight="1" x14ac:dyDescent="0.25">
      <c r="A178" s="344"/>
      <c r="B178" s="345"/>
      <c r="C178" s="348"/>
      <c r="D178" s="344"/>
      <c r="E178" s="344"/>
      <c r="F178" s="344"/>
      <c r="G178" s="106"/>
    </row>
    <row r="179" spans="1:7" ht="12.95" customHeight="1" x14ac:dyDescent="0.25">
      <c r="A179" s="344"/>
      <c r="B179" s="345"/>
      <c r="C179" s="348"/>
      <c r="D179" s="344"/>
      <c r="E179" s="344"/>
      <c r="F179" s="344"/>
      <c r="G179" s="106"/>
    </row>
    <row r="180" spans="1:7" ht="12.95" customHeight="1" x14ac:dyDescent="0.25">
      <c r="A180" s="344"/>
      <c r="B180" s="345"/>
      <c r="C180" s="348"/>
      <c r="D180" s="344"/>
      <c r="E180" s="344"/>
      <c r="F180" s="344"/>
      <c r="G180" s="106"/>
    </row>
    <row r="181" spans="1:7" ht="12.95" customHeight="1" x14ac:dyDescent="0.25">
      <c r="A181" s="344"/>
      <c r="B181" s="345"/>
      <c r="C181" s="348"/>
      <c r="D181" s="344"/>
      <c r="E181" s="344"/>
      <c r="F181" s="344"/>
      <c r="G181" s="106"/>
    </row>
    <row r="182" spans="1:7" ht="12.95" customHeight="1" x14ac:dyDescent="0.25">
      <c r="A182" s="344"/>
      <c r="B182" s="345"/>
      <c r="C182" s="348"/>
      <c r="D182" s="344"/>
      <c r="E182" s="344"/>
      <c r="F182" s="344"/>
      <c r="G182" s="106"/>
    </row>
    <row r="183" spans="1:7" ht="12.95" customHeight="1" x14ac:dyDescent="0.25">
      <c r="A183" s="344"/>
      <c r="B183" s="345"/>
      <c r="C183" s="348"/>
      <c r="D183" s="344"/>
      <c r="E183" s="344"/>
      <c r="F183" s="344"/>
      <c r="G183" s="106"/>
    </row>
    <row r="184" spans="1:7" ht="12.95" customHeight="1" x14ac:dyDescent="0.25">
      <c r="A184" s="344"/>
      <c r="B184" s="345"/>
      <c r="C184" s="348"/>
      <c r="D184" s="344"/>
      <c r="E184" s="344"/>
      <c r="F184" s="344"/>
      <c r="G184" s="106"/>
    </row>
    <row r="185" spans="1:7" ht="12.95" customHeight="1" x14ac:dyDescent="0.25">
      <c r="A185" s="344"/>
      <c r="B185" s="345"/>
      <c r="C185" s="348"/>
      <c r="D185" s="344"/>
      <c r="E185" s="344"/>
      <c r="F185" s="344"/>
      <c r="G185" s="106"/>
    </row>
    <row r="186" spans="1:7" ht="12.95" customHeight="1" x14ac:dyDescent="0.25">
      <c r="A186" s="344"/>
      <c r="B186" s="345"/>
      <c r="C186" s="348"/>
      <c r="D186" s="344"/>
      <c r="E186" s="344"/>
      <c r="F186" s="344"/>
      <c r="G186" s="106"/>
    </row>
    <row r="187" spans="1:7" ht="12.95" customHeight="1" x14ac:dyDescent="0.25">
      <c r="A187" s="344"/>
      <c r="B187" s="345"/>
      <c r="C187" s="348"/>
      <c r="D187" s="344"/>
      <c r="E187" s="344"/>
      <c r="F187" s="344"/>
      <c r="G187" s="106"/>
    </row>
    <row r="188" spans="1:7" ht="12.95" customHeight="1" x14ac:dyDescent="0.25">
      <c r="A188" s="344"/>
      <c r="B188" s="345"/>
      <c r="C188" s="348"/>
      <c r="D188" s="344"/>
      <c r="E188" s="344"/>
      <c r="F188" s="344"/>
      <c r="G188" s="106"/>
    </row>
    <row r="189" spans="1:7" ht="12.95" customHeight="1" x14ac:dyDescent="0.25">
      <c r="A189" s="344"/>
      <c r="B189" s="345"/>
      <c r="C189" s="348"/>
      <c r="D189" s="344"/>
      <c r="E189" s="344"/>
      <c r="F189" s="344"/>
      <c r="G189" s="106"/>
    </row>
    <row r="190" spans="1:7" ht="12.95" customHeight="1" x14ac:dyDescent="0.25">
      <c r="A190" s="344"/>
      <c r="B190" s="345"/>
      <c r="C190" s="348"/>
      <c r="D190" s="344"/>
      <c r="E190" s="344"/>
      <c r="F190" s="344"/>
      <c r="G190" s="106"/>
    </row>
    <row r="191" spans="1:7" ht="12.95" customHeight="1" x14ac:dyDescent="0.25">
      <c r="A191" s="344"/>
      <c r="B191" s="345"/>
      <c r="C191" s="348"/>
      <c r="D191" s="344"/>
      <c r="E191" s="344"/>
      <c r="F191" s="344"/>
      <c r="G191" s="106"/>
    </row>
    <row r="192" spans="1:7" ht="12.95" customHeight="1" x14ac:dyDescent="0.25">
      <c r="A192" s="344"/>
      <c r="B192" s="345"/>
      <c r="C192" s="348"/>
      <c r="D192" s="344"/>
      <c r="E192" s="344"/>
      <c r="F192" s="344"/>
      <c r="G192" s="106"/>
    </row>
    <row r="193" spans="1:7" ht="12.95" customHeight="1" x14ac:dyDescent="0.25">
      <c r="A193" s="344"/>
      <c r="B193" s="345"/>
      <c r="C193" s="348"/>
      <c r="D193" s="344"/>
      <c r="E193" s="344"/>
      <c r="F193" s="344"/>
      <c r="G193" s="106"/>
    </row>
    <row r="194" spans="1:7" ht="12.95" customHeight="1" x14ac:dyDescent="0.25">
      <c r="A194" s="344"/>
      <c r="B194" s="345"/>
      <c r="C194" s="348"/>
      <c r="D194" s="344"/>
      <c r="E194" s="344"/>
      <c r="F194" s="344"/>
      <c r="G194" s="106"/>
    </row>
    <row r="195" spans="1:7" ht="12.95" customHeight="1" x14ac:dyDescent="0.25">
      <c r="A195" s="344"/>
      <c r="B195" s="345"/>
      <c r="C195" s="348"/>
      <c r="D195" s="344"/>
      <c r="E195" s="344"/>
      <c r="F195" s="344"/>
      <c r="G195" s="106"/>
    </row>
    <row r="196" spans="1:7" ht="12.95" customHeight="1" x14ac:dyDescent="0.25">
      <c r="A196" s="344"/>
      <c r="B196" s="345"/>
      <c r="C196" s="348"/>
      <c r="D196" s="344"/>
      <c r="E196" s="344"/>
      <c r="F196" s="344"/>
      <c r="G196" s="106"/>
    </row>
    <row r="197" spans="1:7" ht="12.95" customHeight="1" x14ac:dyDescent="0.25">
      <c r="A197" s="344"/>
      <c r="B197" s="345"/>
      <c r="C197" s="348"/>
      <c r="D197" s="344"/>
      <c r="E197" s="344"/>
      <c r="F197" s="344"/>
      <c r="G197" s="106"/>
    </row>
    <row r="198" spans="1:7" ht="12.95" customHeight="1" x14ac:dyDescent="0.25">
      <c r="A198" s="344"/>
      <c r="B198" s="345"/>
      <c r="C198" s="348"/>
      <c r="D198" s="344"/>
      <c r="E198" s="344"/>
      <c r="F198" s="344"/>
      <c r="G198" s="106"/>
    </row>
    <row r="199" spans="1:7" ht="12.95" customHeight="1" x14ac:dyDescent="0.25">
      <c r="A199" s="344"/>
      <c r="B199" s="345"/>
      <c r="C199" s="348"/>
      <c r="D199" s="344"/>
      <c r="E199" s="344"/>
      <c r="F199" s="344"/>
      <c r="G199" s="106"/>
    </row>
    <row r="200" spans="1:7" ht="12.95" customHeight="1" x14ac:dyDescent="0.25">
      <c r="A200" s="344"/>
      <c r="B200" s="345"/>
      <c r="C200" s="348"/>
      <c r="D200" s="344"/>
      <c r="E200" s="344"/>
      <c r="F200" s="344"/>
      <c r="G200" s="106"/>
    </row>
    <row r="201" spans="1:7" ht="12.95" customHeight="1" x14ac:dyDescent="0.25">
      <c r="A201" s="344"/>
      <c r="B201" s="345"/>
      <c r="C201" s="348"/>
      <c r="D201" s="344"/>
      <c r="E201" s="344"/>
      <c r="F201" s="344"/>
      <c r="G201" s="106"/>
    </row>
    <row r="202" spans="1:7" ht="12.95" customHeight="1" x14ac:dyDescent="0.25">
      <c r="A202" s="344"/>
      <c r="B202" s="345"/>
      <c r="C202" s="348"/>
      <c r="D202" s="344"/>
      <c r="E202" s="344"/>
      <c r="F202" s="344"/>
      <c r="G202" s="106"/>
    </row>
    <row r="203" spans="1:7" ht="12.95" customHeight="1" x14ac:dyDescent="0.25">
      <c r="A203" s="344"/>
      <c r="B203" s="345"/>
      <c r="C203" s="348"/>
      <c r="D203" s="344"/>
      <c r="E203" s="344"/>
      <c r="F203" s="344"/>
      <c r="G203" s="106"/>
    </row>
    <row r="204" spans="1:7" ht="12.95" customHeight="1" x14ac:dyDescent="0.25">
      <c r="A204" s="344"/>
      <c r="B204" s="345"/>
      <c r="C204" s="348"/>
      <c r="D204" s="344"/>
      <c r="E204" s="344"/>
      <c r="F204" s="344"/>
      <c r="G204" s="106"/>
    </row>
    <row r="205" spans="1:7" ht="12.95" customHeight="1" x14ac:dyDescent="0.25">
      <c r="A205" s="344"/>
      <c r="B205" s="345"/>
      <c r="C205" s="348"/>
      <c r="D205" s="344"/>
      <c r="E205" s="344"/>
      <c r="F205" s="344"/>
      <c r="G205" s="106"/>
    </row>
    <row r="206" spans="1:7" ht="12.95" customHeight="1" x14ac:dyDescent="0.25">
      <c r="A206" s="344"/>
      <c r="B206" s="345"/>
      <c r="C206" s="348"/>
      <c r="D206" s="344"/>
      <c r="E206" s="344"/>
      <c r="F206" s="344"/>
      <c r="G206" s="106"/>
    </row>
    <row r="207" spans="1:7" ht="12.95" customHeight="1" x14ac:dyDescent="0.25">
      <c r="A207" s="344"/>
      <c r="B207" s="345"/>
      <c r="C207" s="348"/>
      <c r="D207" s="344"/>
      <c r="E207" s="344"/>
      <c r="F207" s="344"/>
      <c r="G207" s="106"/>
    </row>
    <row r="208" spans="1:7" ht="12.95" customHeight="1" x14ac:dyDescent="0.25">
      <c r="A208" s="344"/>
      <c r="B208" s="345"/>
      <c r="C208" s="348"/>
      <c r="D208" s="344"/>
      <c r="E208" s="344"/>
      <c r="F208" s="344"/>
      <c r="G208" s="106"/>
    </row>
    <row r="209" spans="1:7" ht="12.95" customHeight="1" x14ac:dyDescent="0.25">
      <c r="A209" s="344"/>
      <c r="B209" s="345"/>
      <c r="C209" s="348"/>
      <c r="D209" s="344"/>
      <c r="E209" s="344"/>
      <c r="F209" s="344"/>
      <c r="G209" s="106"/>
    </row>
    <row r="210" spans="1:7" ht="12.95" customHeight="1" x14ac:dyDescent="0.25">
      <c r="A210" s="344"/>
      <c r="B210" s="345"/>
      <c r="C210" s="348"/>
      <c r="D210" s="344"/>
      <c r="E210" s="344"/>
      <c r="F210" s="344"/>
      <c r="G210" s="106"/>
    </row>
    <row r="211" spans="1:7" ht="12.95" customHeight="1" x14ac:dyDescent="0.25">
      <c r="A211" s="344"/>
      <c r="B211" s="345"/>
      <c r="C211" s="348"/>
      <c r="D211" s="344"/>
      <c r="E211" s="344"/>
      <c r="F211" s="344"/>
      <c r="G211" s="106"/>
    </row>
    <row r="212" spans="1:7" ht="12.95" customHeight="1" x14ac:dyDescent="0.25">
      <c r="A212" s="344"/>
      <c r="B212" s="345"/>
      <c r="C212" s="348"/>
      <c r="D212" s="344"/>
      <c r="E212" s="344"/>
      <c r="F212" s="344"/>
      <c r="G212" s="106"/>
    </row>
    <row r="213" spans="1:7" ht="12.95" customHeight="1" x14ac:dyDescent="0.25">
      <c r="A213" s="344"/>
      <c r="B213" s="345"/>
      <c r="C213" s="348"/>
      <c r="D213" s="344"/>
      <c r="E213" s="344"/>
      <c r="F213" s="344"/>
      <c r="G213" s="106"/>
    </row>
    <row r="214" spans="1:7" ht="12.95" customHeight="1" x14ac:dyDescent="0.25">
      <c r="A214" s="344"/>
      <c r="B214" s="345"/>
      <c r="C214" s="348"/>
      <c r="D214" s="344"/>
      <c r="E214" s="344"/>
      <c r="F214" s="344"/>
      <c r="G214" s="106"/>
    </row>
    <row r="215" spans="1:7" ht="12.95" customHeight="1" x14ac:dyDescent="0.25">
      <c r="A215" s="344"/>
      <c r="B215" s="345"/>
      <c r="C215" s="348"/>
      <c r="D215" s="344"/>
      <c r="E215" s="344"/>
      <c r="F215" s="344"/>
      <c r="G215" s="106"/>
    </row>
    <row r="216" spans="1:7" ht="12.95" customHeight="1" x14ac:dyDescent="0.25">
      <c r="A216" s="344"/>
      <c r="B216" s="345"/>
      <c r="C216" s="348"/>
      <c r="D216" s="344"/>
      <c r="E216" s="344"/>
      <c r="F216" s="344"/>
      <c r="G216" s="106"/>
    </row>
    <row r="217" spans="1:7" ht="12.95" customHeight="1" x14ac:dyDescent="0.25">
      <c r="A217" s="344"/>
      <c r="B217" s="345"/>
      <c r="C217" s="348"/>
      <c r="D217" s="344"/>
      <c r="E217" s="344"/>
      <c r="F217" s="344"/>
      <c r="G217" s="106"/>
    </row>
    <row r="218" spans="1:7" ht="12.95" customHeight="1" x14ac:dyDescent="0.25">
      <c r="A218" s="344"/>
      <c r="B218" s="345"/>
      <c r="C218" s="348"/>
      <c r="D218" s="344"/>
      <c r="E218" s="344"/>
      <c r="F218" s="344"/>
      <c r="G218" s="106"/>
    </row>
    <row r="219" spans="1:7" ht="12.95" customHeight="1" x14ac:dyDescent="0.25">
      <c r="A219" s="344"/>
      <c r="B219" s="345"/>
      <c r="C219" s="348"/>
      <c r="D219" s="344"/>
      <c r="E219" s="344"/>
      <c r="F219" s="344"/>
      <c r="G219" s="106"/>
    </row>
    <row r="220" spans="1:7" ht="12.95" customHeight="1" x14ac:dyDescent="0.25">
      <c r="A220" s="344"/>
      <c r="B220" s="345"/>
      <c r="C220" s="348"/>
      <c r="D220" s="344"/>
      <c r="E220" s="344"/>
      <c r="F220" s="344"/>
      <c r="G220" s="106"/>
    </row>
    <row r="221" spans="1:7" ht="12.95" customHeight="1" x14ac:dyDescent="0.25">
      <c r="A221" s="344"/>
      <c r="B221" s="345"/>
      <c r="C221" s="348"/>
      <c r="D221" s="344"/>
      <c r="E221" s="344"/>
      <c r="F221" s="344"/>
      <c r="G221" s="106"/>
    </row>
    <row r="222" spans="1:7" ht="12.95" customHeight="1" x14ac:dyDescent="0.25">
      <c r="A222" s="344"/>
      <c r="B222" s="345"/>
      <c r="C222" s="348"/>
      <c r="D222" s="344"/>
      <c r="E222" s="344"/>
      <c r="F222" s="344"/>
      <c r="G222" s="106"/>
    </row>
    <row r="223" spans="1:7" ht="12.95" customHeight="1" x14ac:dyDescent="0.25">
      <c r="A223" s="344"/>
      <c r="B223" s="345"/>
      <c r="C223" s="348"/>
      <c r="D223" s="344"/>
      <c r="E223" s="344"/>
      <c r="F223" s="344"/>
      <c r="G223" s="106"/>
    </row>
    <row r="224" spans="1:7" ht="12.95" customHeight="1" x14ac:dyDescent="0.25">
      <c r="A224" s="344"/>
      <c r="B224" s="345"/>
      <c r="C224" s="348"/>
      <c r="D224" s="344"/>
      <c r="E224" s="344"/>
      <c r="F224" s="344"/>
      <c r="G224" s="106"/>
    </row>
    <row r="225" spans="1:7" ht="12.95" customHeight="1" x14ac:dyDescent="0.25">
      <c r="A225" s="344"/>
      <c r="B225" s="345"/>
      <c r="C225" s="348"/>
      <c r="D225" s="344"/>
      <c r="E225" s="344"/>
      <c r="F225" s="344"/>
      <c r="G225" s="106"/>
    </row>
    <row r="226" spans="1:7" ht="12.95" customHeight="1" x14ac:dyDescent="0.25">
      <c r="A226" s="344"/>
      <c r="B226" s="345"/>
      <c r="C226" s="348"/>
      <c r="D226" s="344"/>
      <c r="E226" s="344"/>
      <c r="F226" s="344"/>
      <c r="G226" s="106"/>
    </row>
    <row r="227" spans="1:7" ht="12.95" customHeight="1" x14ac:dyDescent="0.25">
      <c r="A227" s="344"/>
      <c r="B227" s="345"/>
      <c r="C227" s="348"/>
      <c r="D227" s="344"/>
      <c r="E227" s="344"/>
      <c r="F227" s="344"/>
      <c r="G227" s="106"/>
    </row>
    <row r="228" spans="1:7" ht="12.95" customHeight="1" x14ac:dyDescent="0.25">
      <c r="A228" s="344"/>
      <c r="B228" s="345"/>
      <c r="C228" s="348"/>
      <c r="D228" s="344"/>
      <c r="E228" s="344"/>
      <c r="F228" s="344"/>
      <c r="G228" s="106"/>
    </row>
    <row r="229" spans="1:7" ht="12.95" customHeight="1" x14ac:dyDescent="0.25">
      <c r="A229" s="344"/>
      <c r="B229" s="345"/>
      <c r="C229" s="348"/>
      <c r="D229" s="344"/>
      <c r="E229" s="344"/>
      <c r="F229" s="344"/>
      <c r="G229" s="106"/>
    </row>
    <row r="230" spans="1:7" ht="12.95" customHeight="1" x14ac:dyDescent="0.25">
      <c r="A230" s="344"/>
      <c r="B230" s="345"/>
      <c r="C230" s="348"/>
      <c r="D230" s="344"/>
      <c r="E230" s="344"/>
      <c r="F230" s="344"/>
      <c r="G230" s="106"/>
    </row>
    <row r="231" spans="1:7" ht="12.95" customHeight="1" x14ac:dyDescent="0.25">
      <c r="A231" s="344"/>
      <c r="B231" s="345"/>
      <c r="C231" s="348"/>
      <c r="D231" s="344"/>
      <c r="E231" s="344"/>
      <c r="F231" s="344"/>
      <c r="G231" s="106"/>
    </row>
    <row r="232" spans="1:7" ht="12.95" customHeight="1" x14ac:dyDescent="0.25">
      <c r="A232" s="344"/>
      <c r="B232" s="345"/>
      <c r="C232" s="348"/>
      <c r="D232" s="344"/>
      <c r="E232" s="344"/>
      <c r="F232" s="344"/>
      <c r="G232" s="106"/>
    </row>
    <row r="233" spans="1:7" ht="12.95" customHeight="1" x14ac:dyDescent="0.25">
      <c r="A233" s="344"/>
      <c r="B233" s="345"/>
      <c r="C233" s="348"/>
      <c r="D233" s="344"/>
      <c r="E233" s="344"/>
      <c r="F233" s="344"/>
      <c r="G233" s="106"/>
    </row>
    <row r="234" spans="1:7" ht="12.95" customHeight="1" x14ac:dyDescent="0.25">
      <c r="A234" s="344"/>
      <c r="B234" s="345"/>
      <c r="C234" s="348"/>
      <c r="D234" s="344"/>
      <c r="E234" s="344"/>
      <c r="F234" s="344"/>
      <c r="G234" s="106"/>
    </row>
    <row r="235" spans="1:7" ht="12.95" customHeight="1" x14ac:dyDescent="0.25">
      <c r="A235" s="344"/>
      <c r="B235" s="345"/>
      <c r="C235" s="348"/>
      <c r="D235" s="344"/>
      <c r="E235" s="344"/>
      <c r="F235" s="344"/>
      <c r="G235" s="106"/>
    </row>
    <row r="236" spans="1:7" ht="12.95" customHeight="1" x14ac:dyDescent="0.25">
      <c r="A236" s="344"/>
      <c r="B236" s="345"/>
      <c r="C236" s="348"/>
      <c r="D236" s="344"/>
      <c r="E236" s="344"/>
      <c r="F236" s="344"/>
      <c r="G236" s="106"/>
    </row>
    <row r="237" spans="1:7" ht="12.95" customHeight="1" x14ac:dyDescent="0.25">
      <c r="A237" s="344"/>
      <c r="B237" s="345"/>
      <c r="C237" s="348"/>
      <c r="D237" s="344"/>
      <c r="E237" s="344"/>
      <c r="F237" s="344"/>
      <c r="G237" s="106"/>
    </row>
    <row r="238" spans="1:7" ht="12.95" customHeight="1" x14ac:dyDescent="0.25">
      <c r="A238" s="344"/>
      <c r="B238" s="345"/>
      <c r="C238" s="348"/>
      <c r="D238" s="344"/>
      <c r="E238" s="344"/>
      <c r="F238" s="344"/>
      <c r="G238" s="106"/>
    </row>
    <row r="239" spans="1:7" ht="12.95" customHeight="1" x14ac:dyDescent="0.25">
      <c r="A239" s="344"/>
      <c r="B239" s="345"/>
      <c r="C239" s="348"/>
      <c r="D239" s="344"/>
      <c r="E239" s="344"/>
      <c r="F239" s="344"/>
      <c r="G239" s="106"/>
    </row>
    <row r="240" spans="1:7" ht="12.95" customHeight="1" x14ac:dyDescent="0.25">
      <c r="A240" s="344"/>
      <c r="B240" s="345"/>
      <c r="C240" s="348"/>
      <c r="D240" s="344"/>
      <c r="E240" s="344"/>
      <c r="F240" s="344"/>
      <c r="G240" s="106"/>
    </row>
    <row r="241" spans="1:7" ht="12.95" customHeight="1" x14ac:dyDescent="0.25">
      <c r="A241" s="344"/>
      <c r="B241" s="345"/>
      <c r="C241" s="348"/>
      <c r="D241" s="344"/>
      <c r="E241" s="344"/>
      <c r="F241" s="344"/>
      <c r="G241" s="106"/>
    </row>
    <row r="242" spans="1:7" ht="12.95" customHeight="1" x14ac:dyDescent="0.25">
      <c r="A242" s="344"/>
      <c r="B242" s="345"/>
      <c r="C242" s="348"/>
      <c r="D242" s="344"/>
      <c r="E242" s="344"/>
      <c r="F242" s="344"/>
      <c r="G242" s="106"/>
    </row>
    <row r="243" spans="1:7" ht="12.95" customHeight="1" x14ac:dyDescent="0.25">
      <c r="A243" s="344"/>
      <c r="B243" s="345"/>
      <c r="C243" s="348"/>
      <c r="D243" s="344"/>
      <c r="E243" s="344"/>
      <c r="F243" s="344"/>
      <c r="G243" s="106"/>
    </row>
    <row r="244" spans="1:7" ht="12.95" customHeight="1" x14ac:dyDescent="0.25">
      <c r="A244" s="344"/>
      <c r="B244" s="345"/>
      <c r="C244" s="348"/>
      <c r="D244" s="344"/>
      <c r="E244" s="344"/>
      <c r="F244" s="344"/>
      <c r="G244" s="106"/>
    </row>
    <row r="245" spans="1:7" ht="12.95" customHeight="1" x14ac:dyDescent="0.25">
      <c r="A245" s="344"/>
      <c r="B245" s="345"/>
      <c r="C245" s="348"/>
      <c r="D245" s="344"/>
      <c r="E245" s="344"/>
      <c r="F245" s="344"/>
      <c r="G245" s="106"/>
    </row>
    <row r="246" spans="1:7" ht="12.95" customHeight="1" x14ac:dyDescent="0.25">
      <c r="A246" s="344"/>
      <c r="B246" s="345"/>
      <c r="C246" s="348"/>
      <c r="D246" s="344"/>
      <c r="E246" s="344"/>
      <c r="F246" s="344"/>
      <c r="G246" s="106"/>
    </row>
    <row r="247" spans="1:7" ht="12.95" customHeight="1" x14ac:dyDescent="0.25">
      <c r="A247" s="344"/>
      <c r="B247" s="345"/>
      <c r="C247" s="348"/>
      <c r="D247" s="344"/>
      <c r="E247" s="344"/>
      <c r="F247" s="344"/>
      <c r="G247" s="106"/>
    </row>
    <row r="248" spans="1:7" ht="12.95" customHeight="1" x14ac:dyDescent="0.25">
      <c r="A248" s="344"/>
      <c r="B248" s="345"/>
      <c r="C248" s="348"/>
      <c r="D248" s="344"/>
      <c r="E248" s="344"/>
      <c r="F248" s="344"/>
      <c r="G248" s="106"/>
    </row>
    <row r="249" spans="1:7" ht="12.95" customHeight="1" x14ac:dyDescent="0.25">
      <c r="A249" s="344"/>
      <c r="B249" s="345"/>
      <c r="C249" s="348"/>
      <c r="D249" s="344"/>
      <c r="E249" s="344"/>
      <c r="F249" s="344"/>
      <c r="G249" s="106"/>
    </row>
    <row r="250" spans="1:7" ht="12.95" customHeight="1" x14ac:dyDescent="0.25">
      <c r="A250" s="344"/>
      <c r="B250" s="345"/>
      <c r="C250" s="348"/>
      <c r="D250" s="344"/>
      <c r="E250" s="344"/>
      <c r="F250" s="344"/>
      <c r="G250" s="106"/>
    </row>
    <row r="251" spans="1:7" ht="12.95" customHeight="1" x14ac:dyDescent="0.25">
      <c r="A251" s="344"/>
      <c r="B251" s="345"/>
      <c r="C251" s="348"/>
      <c r="D251" s="344"/>
      <c r="E251" s="344"/>
      <c r="F251" s="344"/>
      <c r="G251" s="106"/>
    </row>
    <row r="252" spans="1:7" ht="12.95" customHeight="1" x14ac:dyDescent="0.25">
      <c r="A252" s="344"/>
      <c r="B252" s="345"/>
      <c r="C252" s="348"/>
      <c r="D252" s="344"/>
      <c r="E252" s="344"/>
      <c r="F252" s="344"/>
      <c r="G252" s="106"/>
    </row>
    <row r="253" spans="1:7" ht="12.95" customHeight="1" x14ac:dyDescent="0.25">
      <c r="A253" s="344"/>
      <c r="B253" s="345"/>
      <c r="C253" s="348"/>
      <c r="D253" s="344"/>
      <c r="E253" s="344"/>
      <c r="F253" s="344"/>
      <c r="G253" s="106"/>
    </row>
    <row r="254" spans="1:7" ht="12.95" customHeight="1" x14ac:dyDescent="0.25">
      <c r="A254" s="344"/>
      <c r="B254" s="345"/>
      <c r="C254" s="348"/>
      <c r="D254" s="344"/>
      <c r="E254" s="344"/>
      <c r="F254" s="344"/>
      <c r="G254" s="106"/>
    </row>
    <row r="255" spans="1:7" ht="12.95" customHeight="1" x14ac:dyDescent="0.25">
      <c r="A255" s="344"/>
      <c r="B255" s="345"/>
      <c r="C255" s="348"/>
      <c r="D255" s="344"/>
      <c r="E255" s="344"/>
      <c r="F255" s="344"/>
      <c r="G255" s="106"/>
    </row>
    <row r="256" spans="1:7" ht="12.95" customHeight="1" x14ac:dyDescent="0.25">
      <c r="A256" s="344"/>
      <c r="B256" s="345"/>
      <c r="C256" s="348"/>
      <c r="D256" s="344"/>
      <c r="E256" s="344"/>
      <c r="F256" s="344"/>
      <c r="G256" s="106"/>
    </row>
    <row r="257" spans="1:7" ht="12.95" customHeight="1" x14ac:dyDescent="0.25">
      <c r="A257" s="344"/>
      <c r="B257" s="345"/>
      <c r="C257" s="348"/>
      <c r="D257" s="344"/>
      <c r="E257" s="344"/>
      <c r="F257" s="344"/>
      <c r="G257" s="106"/>
    </row>
    <row r="258" spans="1:7" ht="12.95" customHeight="1" x14ac:dyDescent="0.25">
      <c r="A258" s="344"/>
      <c r="B258" s="345"/>
      <c r="C258" s="348"/>
      <c r="D258" s="344"/>
      <c r="E258" s="344"/>
      <c r="F258" s="344"/>
      <c r="G258" s="106"/>
    </row>
    <row r="259" spans="1:7" ht="12.95" customHeight="1" x14ac:dyDescent="0.25">
      <c r="A259" s="344"/>
      <c r="B259" s="345"/>
      <c r="C259" s="348"/>
      <c r="D259" s="344"/>
      <c r="E259" s="344"/>
      <c r="F259" s="344"/>
      <c r="G259" s="106"/>
    </row>
    <row r="260" spans="1:7" ht="12.95" customHeight="1" x14ac:dyDescent="0.25">
      <c r="A260" s="344"/>
      <c r="B260" s="345"/>
      <c r="C260" s="348"/>
      <c r="D260" s="344"/>
      <c r="E260" s="344"/>
      <c r="F260" s="344"/>
      <c r="G260" s="106"/>
    </row>
    <row r="261" spans="1:7" ht="12.95" customHeight="1" x14ac:dyDescent="0.25">
      <c r="A261" s="344"/>
      <c r="B261" s="345"/>
      <c r="C261" s="348"/>
      <c r="D261" s="344"/>
      <c r="E261" s="344"/>
      <c r="F261" s="344"/>
      <c r="G261" s="106"/>
    </row>
    <row r="262" spans="1:7" ht="12.95" customHeight="1" x14ac:dyDescent="0.25">
      <c r="A262" s="344"/>
      <c r="B262" s="345"/>
      <c r="C262" s="348"/>
      <c r="D262" s="344"/>
      <c r="E262" s="344"/>
      <c r="F262" s="344"/>
      <c r="G262" s="106"/>
    </row>
    <row r="263" spans="1:7" ht="12.95" customHeight="1" x14ac:dyDescent="0.25">
      <c r="A263" s="344"/>
      <c r="B263" s="345"/>
      <c r="C263" s="348"/>
      <c r="D263" s="344"/>
      <c r="E263" s="344"/>
      <c r="F263" s="344"/>
      <c r="G263" s="106"/>
    </row>
    <row r="264" spans="1:7" ht="12.95" customHeight="1" x14ac:dyDescent="0.25">
      <c r="A264" s="344"/>
      <c r="B264" s="345"/>
      <c r="C264" s="348"/>
      <c r="D264" s="344"/>
      <c r="E264" s="344"/>
      <c r="F264" s="344"/>
      <c r="G264" s="106"/>
    </row>
    <row r="265" spans="1:7" ht="12.95" customHeight="1" x14ac:dyDescent="0.25">
      <c r="A265" s="344"/>
      <c r="B265" s="345"/>
      <c r="C265" s="348"/>
      <c r="D265" s="344"/>
      <c r="E265" s="344"/>
      <c r="F265" s="344"/>
      <c r="G265" s="106"/>
    </row>
    <row r="266" spans="1:7" ht="12.95" customHeight="1" x14ac:dyDescent="0.25">
      <c r="A266" s="344"/>
      <c r="B266" s="345"/>
      <c r="C266" s="348"/>
      <c r="D266" s="344"/>
      <c r="E266" s="344"/>
      <c r="F266" s="344"/>
      <c r="G266" s="106"/>
    </row>
    <row r="267" spans="1:7" ht="12.95" customHeight="1" x14ac:dyDescent="0.25">
      <c r="A267" s="344"/>
      <c r="B267" s="345"/>
      <c r="C267" s="348"/>
      <c r="D267" s="344"/>
      <c r="E267" s="344"/>
      <c r="F267" s="344"/>
      <c r="G267" s="106"/>
    </row>
    <row r="268" spans="1:7" ht="12.95" customHeight="1" x14ac:dyDescent="0.25">
      <c r="A268" s="344"/>
      <c r="B268" s="345"/>
      <c r="C268" s="348"/>
      <c r="D268" s="344"/>
      <c r="E268" s="344"/>
      <c r="F268" s="344"/>
      <c r="G268" s="106"/>
    </row>
    <row r="269" spans="1:7" ht="12.95" customHeight="1" x14ac:dyDescent="0.25">
      <c r="A269" s="344"/>
      <c r="B269" s="345"/>
      <c r="C269" s="348"/>
      <c r="D269" s="344"/>
      <c r="E269" s="344"/>
      <c r="F269" s="344"/>
      <c r="G269" s="106"/>
    </row>
    <row r="270" spans="1:7" ht="12.95" customHeight="1" x14ac:dyDescent="0.25">
      <c r="A270" s="344"/>
      <c r="B270" s="345"/>
      <c r="C270" s="348"/>
      <c r="D270" s="344"/>
      <c r="E270" s="344"/>
      <c r="F270" s="344"/>
      <c r="G270" s="106"/>
    </row>
    <row r="271" spans="1:7" ht="12.95" customHeight="1" x14ac:dyDescent="0.25">
      <c r="A271" s="344"/>
      <c r="B271" s="345"/>
      <c r="C271" s="348"/>
      <c r="D271" s="344"/>
      <c r="E271" s="344"/>
      <c r="F271" s="344"/>
      <c r="G271" s="106"/>
    </row>
    <row r="272" spans="1:7" ht="12.95" customHeight="1" x14ac:dyDescent="0.25">
      <c r="A272" s="344"/>
      <c r="B272" s="345"/>
      <c r="C272" s="348"/>
      <c r="D272" s="344"/>
      <c r="E272" s="344"/>
      <c r="F272" s="344"/>
      <c r="G272" s="106"/>
    </row>
    <row r="273" spans="1:7" ht="12.95" customHeight="1" x14ac:dyDescent="0.25">
      <c r="A273" s="344"/>
      <c r="B273" s="345"/>
      <c r="C273" s="348"/>
      <c r="D273" s="344"/>
      <c r="E273" s="344"/>
      <c r="F273" s="344"/>
      <c r="G273" s="106"/>
    </row>
    <row r="274" spans="1:7" ht="12.95" customHeight="1" x14ac:dyDescent="0.25">
      <c r="A274" s="344"/>
      <c r="B274" s="345"/>
      <c r="C274" s="348"/>
      <c r="D274" s="344"/>
      <c r="E274" s="344"/>
      <c r="F274" s="344"/>
      <c r="G274" s="106"/>
    </row>
    <row r="275" spans="1:7" ht="12.95" customHeight="1" x14ac:dyDescent="0.25">
      <c r="A275" s="344"/>
      <c r="B275" s="345"/>
      <c r="C275" s="348"/>
      <c r="D275" s="344"/>
      <c r="E275" s="344"/>
      <c r="F275" s="344"/>
      <c r="G275" s="106"/>
    </row>
    <row r="276" spans="1:7" ht="12.95" customHeight="1" x14ac:dyDescent="0.25">
      <c r="A276" s="344"/>
      <c r="B276" s="345"/>
      <c r="C276" s="348"/>
      <c r="D276" s="344"/>
      <c r="E276" s="344"/>
      <c r="F276" s="344"/>
      <c r="G276" s="106"/>
    </row>
    <row r="277" spans="1:7" ht="12.95" customHeight="1" x14ac:dyDescent="0.25">
      <c r="A277" s="344"/>
      <c r="B277" s="345"/>
      <c r="C277" s="348"/>
      <c r="D277" s="344"/>
      <c r="E277" s="344"/>
      <c r="F277" s="344"/>
      <c r="G277" s="106"/>
    </row>
    <row r="278" spans="1:7" ht="12.95" customHeight="1" x14ac:dyDescent="0.25">
      <c r="A278" s="344"/>
      <c r="B278" s="345"/>
      <c r="C278" s="348"/>
      <c r="D278" s="344"/>
      <c r="E278" s="344"/>
      <c r="F278" s="344"/>
      <c r="G278" s="106"/>
    </row>
    <row r="279" spans="1:7" ht="12.95" customHeight="1" x14ac:dyDescent="0.25">
      <c r="A279" s="344"/>
      <c r="B279" s="345"/>
      <c r="C279" s="348"/>
      <c r="D279" s="344"/>
      <c r="E279" s="344"/>
      <c r="F279" s="344"/>
      <c r="G279" s="106"/>
    </row>
    <row r="280" spans="1:7" ht="12.95" customHeight="1" x14ac:dyDescent="0.25">
      <c r="A280" s="344"/>
      <c r="B280" s="345"/>
      <c r="C280" s="348"/>
      <c r="D280" s="344"/>
      <c r="E280" s="344"/>
      <c r="F280" s="344"/>
      <c r="G280" s="106"/>
    </row>
    <row r="281" spans="1:7" ht="12.95" customHeight="1" x14ac:dyDescent="0.25">
      <c r="A281" s="344"/>
      <c r="B281" s="345"/>
      <c r="C281" s="348"/>
      <c r="D281" s="344"/>
      <c r="E281" s="344"/>
      <c r="F281" s="344"/>
      <c r="G281" s="106"/>
    </row>
    <row r="282" spans="1:7" ht="12.95" customHeight="1" x14ac:dyDescent="0.25">
      <c r="A282" s="344"/>
      <c r="B282" s="345"/>
      <c r="C282" s="348"/>
      <c r="D282" s="344"/>
      <c r="E282" s="344"/>
      <c r="F282" s="344"/>
      <c r="G282" s="106"/>
    </row>
    <row r="283" spans="1:7" ht="12.95" customHeight="1" x14ac:dyDescent="0.25">
      <c r="A283" s="344"/>
      <c r="B283" s="345"/>
      <c r="C283" s="348"/>
      <c r="D283" s="344"/>
      <c r="E283" s="344"/>
      <c r="F283" s="344"/>
      <c r="G283" s="106"/>
    </row>
    <row r="284" spans="1:7" ht="12.95" customHeight="1" x14ac:dyDescent="0.25">
      <c r="A284" s="344"/>
      <c r="B284" s="345"/>
      <c r="C284" s="348"/>
      <c r="D284" s="344"/>
      <c r="E284" s="344"/>
      <c r="F284" s="344"/>
      <c r="G284" s="106"/>
    </row>
    <row r="285" spans="1:7" ht="12.95" customHeight="1" x14ac:dyDescent="0.25">
      <c r="A285" s="344"/>
      <c r="B285" s="345"/>
      <c r="C285" s="348"/>
      <c r="D285" s="344"/>
      <c r="E285" s="344"/>
      <c r="F285" s="344"/>
      <c r="G285" s="106"/>
    </row>
    <row r="286" spans="1:7" ht="12.95" customHeight="1" x14ac:dyDescent="0.25">
      <c r="A286" s="344"/>
      <c r="B286" s="345"/>
      <c r="C286" s="348"/>
      <c r="D286" s="344"/>
      <c r="E286" s="344"/>
      <c r="F286" s="344"/>
      <c r="G286" s="106"/>
    </row>
    <row r="287" spans="1:7" ht="12.95" customHeight="1" x14ac:dyDescent="0.25">
      <c r="A287" s="344"/>
      <c r="B287" s="345"/>
      <c r="C287" s="348"/>
      <c r="D287" s="344"/>
      <c r="E287" s="344"/>
      <c r="F287" s="344"/>
      <c r="G287" s="106"/>
    </row>
    <row r="288" spans="1:7" ht="12.95" customHeight="1" x14ac:dyDescent="0.25">
      <c r="A288" s="344"/>
      <c r="B288" s="345"/>
      <c r="C288" s="348"/>
      <c r="D288" s="344"/>
      <c r="E288" s="344"/>
      <c r="F288" s="344"/>
      <c r="G288" s="106"/>
    </row>
    <row r="289" spans="1:7" ht="12.95" customHeight="1" x14ac:dyDescent="0.25">
      <c r="A289" s="344"/>
      <c r="B289" s="345"/>
      <c r="C289" s="348"/>
      <c r="D289" s="344"/>
      <c r="E289" s="344"/>
      <c r="F289" s="344"/>
      <c r="G289" s="106"/>
    </row>
    <row r="290" spans="1:7" ht="12.95" customHeight="1" x14ac:dyDescent="0.25">
      <c r="A290" s="344"/>
      <c r="B290" s="345"/>
      <c r="C290" s="348"/>
      <c r="D290" s="344"/>
      <c r="E290" s="344"/>
      <c r="F290" s="344"/>
      <c r="G290" s="106"/>
    </row>
    <row r="291" spans="1:7" ht="12.95" customHeight="1" x14ac:dyDescent="0.25">
      <c r="A291" s="344"/>
      <c r="B291" s="345"/>
      <c r="C291" s="348"/>
      <c r="D291" s="344"/>
      <c r="E291" s="344"/>
      <c r="F291" s="344"/>
      <c r="G291" s="106"/>
    </row>
    <row r="292" spans="1:7" ht="12.95" customHeight="1" x14ac:dyDescent="0.25">
      <c r="A292" s="344"/>
      <c r="B292" s="345"/>
      <c r="C292" s="348"/>
      <c r="D292" s="344"/>
      <c r="E292" s="344"/>
      <c r="F292" s="344"/>
      <c r="G292" s="106"/>
    </row>
    <row r="293" spans="1:7" ht="12.95" customHeight="1" x14ac:dyDescent="0.25">
      <c r="A293" s="344"/>
      <c r="B293" s="345"/>
      <c r="C293" s="348"/>
      <c r="D293" s="344"/>
      <c r="E293" s="344"/>
      <c r="F293" s="344"/>
      <c r="G293" s="106"/>
    </row>
    <row r="294" spans="1:7" ht="12.95" customHeight="1" x14ac:dyDescent="0.25">
      <c r="A294" s="344"/>
      <c r="B294" s="345"/>
      <c r="C294" s="348"/>
      <c r="D294" s="344"/>
      <c r="E294" s="344"/>
      <c r="F294" s="344"/>
      <c r="G294" s="106"/>
    </row>
    <row r="295" spans="1:7" ht="12.95" customHeight="1" x14ac:dyDescent="0.25">
      <c r="A295" s="344"/>
      <c r="B295" s="345"/>
      <c r="C295" s="348"/>
      <c r="D295" s="344"/>
      <c r="E295" s="344"/>
      <c r="F295" s="344"/>
      <c r="G295" s="106"/>
    </row>
    <row r="296" spans="1:7" ht="12.95" customHeight="1" x14ac:dyDescent="0.25">
      <c r="A296" s="344"/>
      <c r="B296" s="345"/>
      <c r="C296" s="348"/>
      <c r="D296" s="344"/>
      <c r="E296" s="344"/>
      <c r="F296" s="344"/>
      <c r="G296" s="106"/>
    </row>
    <row r="297" spans="1:7" ht="12.95" customHeight="1" x14ac:dyDescent="0.25">
      <c r="A297" s="344"/>
      <c r="B297" s="345"/>
      <c r="C297" s="348"/>
      <c r="D297" s="344"/>
      <c r="E297" s="344"/>
      <c r="F297" s="344"/>
      <c r="G297" s="106"/>
    </row>
    <row r="298" spans="1:7" ht="12.95" customHeight="1" x14ac:dyDescent="0.25">
      <c r="A298" s="344"/>
      <c r="B298" s="345"/>
      <c r="C298" s="348"/>
      <c r="D298" s="344"/>
      <c r="E298" s="344"/>
      <c r="F298" s="344"/>
      <c r="G298" s="106"/>
    </row>
    <row r="299" spans="1:7" ht="12.95" customHeight="1" x14ac:dyDescent="0.25">
      <c r="A299" s="344"/>
      <c r="B299" s="345"/>
      <c r="C299" s="348"/>
      <c r="D299" s="344"/>
      <c r="E299" s="344"/>
      <c r="F299" s="344"/>
      <c r="G299" s="106"/>
    </row>
  </sheetData>
  <pageMargins left="0.78740157480314965" right="0.78740157480314965" top="0.78740157480314965" bottom="0.78740157480314965" header="0.31496062992125984" footer="0.31496062992125984"/>
  <pageSetup paperSize="9" firstPageNumber="6" fitToHeight="2" orientation="portrait" useFirstPageNumber="1" r:id="rId1"/>
  <headerFooter>
    <oddHeader>&amp;RPříloha č. 4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4"/>
  <sheetViews>
    <sheetView view="pageLayout" topLeftCell="A496" zoomScaleNormal="100" workbookViewId="0">
      <selection activeCell="A556" sqref="A556"/>
    </sheetView>
  </sheetViews>
  <sheetFormatPr defaultRowHeight="12.95" customHeight="1" x14ac:dyDescent="0.25"/>
  <cols>
    <col min="1" max="1" width="3.140625" style="112" customWidth="1"/>
    <col min="2" max="2" width="12.140625" style="444" customWidth="1"/>
    <col min="3" max="3" width="5.28515625" style="113" customWidth="1"/>
    <col min="4" max="4" width="5.28515625" style="112" customWidth="1"/>
    <col min="5" max="5" width="38.140625" style="15" customWidth="1"/>
    <col min="6" max="6" width="11.140625" style="108" customWidth="1"/>
    <col min="7" max="7" width="11" style="108" customWidth="1"/>
    <col min="8" max="9" width="9.85546875" style="15" bestFit="1" customWidth="1"/>
    <col min="10" max="10" width="9.140625" style="108"/>
    <col min="11" max="11" width="9.85546875" style="15" bestFit="1" customWidth="1"/>
    <col min="12" max="235" width="9.140625" style="15"/>
    <col min="236" max="236" width="4.140625" style="15" customWidth="1"/>
    <col min="237" max="237" width="13.85546875" style="15" customWidth="1"/>
    <col min="238" max="238" width="6.42578125" style="15" customWidth="1"/>
    <col min="239" max="239" width="5.28515625" style="15" customWidth="1"/>
    <col min="240" max="240" width="42" style="15" customWidth="1"/>
    <col min="241" max="241" width="10.85546875" style="15" bestFit="1" customWidth="1"/>
    <col min="242" max="242" width="12.28515625" style="15" bestFit="1" customWidth="1"/>
    <col min="243" max="491" width="9.140625" style="15"/>
    <col min="492" max="492" width="4.140625" style="15" customWidth="1"/>
    <col min="493" max="493" width="13.85546875" style="15" customWidth="1"/>
    <col min="494" max="494" width="6.42578125" style="15" customWidth="1"/>
    <col min="495" max="495" width="5.28515625" style="15" customWidth="1"/>
    <col min="496" max="496" width="42" style="15" customWidth="1"/>
    <col min="497" max="497" width="10.85546875" style="15" bestFit="1" customWidth="1"/>
    <col min="498" max="498" width="12.28515625" style="15" bestFit="1" customWidth="1"/>
    <col min="499" max="747" width="9.140625" style="15"/>
    <col min="748" max="748" width="4.140625" style="15" customWidth="1"/>
    <col min="749" max="749" width="13.85546875" style="15" customWidth="1"/>
    <col min="750" max="750" width="6.42578125" style="15" customWidth="1"/>
    <col min="751" max="751" width="5.28515625" style="15" customWidth="1"/>
    <col min="752" max="752" width="42" style="15" customWidth="1"/>
    <col min="753" max="753" width="10.85546875" style="15" bestFit="1" customWidth="1"/>
    <col min="754" max="754" width="12.28515625" style="15" bestFit="1" customWidth="1"/>
    <col min="755" max="1003" width="9.140625" style="15"/>
    <col min="1004" max="1004" width="4.140625" style="15" customWidth="1"/>
    <col min="1005" max="1005" width="13.85546875" style="15" customWidth="1"/>
    <col min="1006" max="1006" width="6.42578125" style="15" customWidth="1"/>
    <col min="1007" max="1007" width="5.28515625" style="15" customWidth="1"/>
    <col min="1008" max="1008" width="42" style="15" customWidth="1"/>
    <col min="1009" max="1009" width="10.85546875" style="15" bestFit="1" customWidth="1"/>
    <col min="1010" max="1010" width="12.28515625" style="15" bestFit="1" customWidth="1"/>
    <col min="1011" max="1259" width="9.140625" style="15"/>
    <col min="1260" max="1260" width="4.140625" style="15" customWidth="1"/>
    <col min="1261" max="1261" width="13.85546875" style="15" customWidth="1"/>
    <col min="1262" max="1262" width="6.42578125" style="15" customWidth="1"/>
    <col min="1263" max="1263" width="5.28515625" style="15" customWidth="1"/>
    <col min="1264" max="1264" width="42" style="15" customWidth="1"/>
    <col min="1265" max="1265" width="10.85546875" style="15" bestFit="1" customWidth="1"/>
    <col min="1266" max="1266" width="12.28515625" style="15" bestFit="1" customWidth="1"/>
    <col min="1267" max="1515" width="9.140625" style="15"/>
    <col min="1516" max="1516" width="4.140625" style="15" customWidth="1"/>
    <col min="1517" max="1517" width="13.85546875" style="15" customWidth="1"/>
    <col min="1518" max="1518" width="6.42578125" style="15" customWidth="1"/>
    <col min="1519" max="1519" width="5.28515625" style="15" customWidth="1"/>
    <col min="1520" max="1520" width="42" style="15" customWidth="1"/>
    <col min="1521" max="1521" width="10.85546875" style="15" bestFit="1" customWidth="1"/>
    <col min="1522" max="1522" width="12.28515625" style="15" bestFit="1" customWidth="1"/>
    <col min="1523" max="1771" width="9.140625" style="15"/>
    <col min="1772" max="1772" width="4.140625" style="15" customWidth="1"/>
    <col min="1773" max="1773" width="13.85546875" style="15" customWidth="1"/>
    <col min="1774" max="1774" width="6.42578125" style="15" customWidth="1"/>
    <col min="1775" max="1775" width="5.28515625" style="15" customWidth="1"/>
    <col min="1776" max="1776" width="42" style="15" customWidth="1"/>
    <col min="1777" max="1777" width="10.85546875" style="15" bestFit="1" customWidth="1"/>
    <col min="1778" max="1778" width="12.28515625" style="15" bestFit="1" customWidth="1"/>
    <col min="1779" max="2027" width="9.140625" style="15"/>
    <col min="2028" max="2028" width="4.140625" style="15" customWidth="1"/>
    <col min="2029" max="2029" width="13.85546875" style="15" customWidth="1"/>
    <col min="2030" max="2030" width="6.42578125" style="15" customWidth="1"/>
    <col min="2031" max="2031" width="5.28515625" style="15" customWidth="1"/>
    <col min="2032" max="2032" width="42" style="15" customWidth="1"/>
    <col min="2033" max="2033" width="10.85546875" style="15" bestFit="1" customWidth="1"/>
    <col min="2034" max="2034" width="12.28515625" style="15" bestFit="1" customWidth="1"/>
    <col min="2035" max="2283" width="9.140625" style="15"/>
    <col min="2284" max="2284" width="4.140625" style="15" customWidth="1"/>
    <col min="2285" max="2285" width="13.85546875" style="15" customWidth="1"/>
    <col min="2286" max="2286" width="6.42578125" style="15" customWidth="1"/>
    <col min="2287" max="2287" width="5.28515625" style="15" customWidth="1"/>
    <col min="2288" max="2288" width="42" style="15" customWidth="1"/>
    <col min="2289" max="2289" width="10.85546875" style="15" bestFit="1" customWidth="1"/>
    <col min="2290" max="2290" width="12.28515625" style="15" bestFit="1" customWidth="1"/>
    <col min="2291" max="2539" width="9.140625" style="15"/>
    <col min="2540" max="2540" width="4.140625" style="15" customWidth="1"/>
    <col min="2541" max="2541" width="13.85546875" style="15" customWidth="1"/>
    <col min="2542" max="2542" width="6.42578125" style="15" customWidth="1"/>
    <col min="2543" max="2543" width="5.28515625" style="15" customWidth="1"/>
    <col min="2544" max="2544" width="42" style="15" customWidth="1"/>
    <col min="2545" max="2545" width="10.85546875" style="15" bestFit="1" customWidth="1"/>
    <col min="2546" max="2546" width="12.28515625" style="15" bestFit="1" customWidth="1"/>
    <col min="2547" max="2795" width="9.140625" style="15"/>
    <col min="2796" max="2796" width="4.140625" style="15" customWidth="1"/>
    <col min="2797" max="2797" width="13.85546875" style="15" customWidth="1"/>
    <col min="2798" max="2798" width="6.42578125" style="15" customWidth="1"/>
    <col min="2799" max="2799" width="5.28515625" style="15" customWidth="1"/>
    <col min="2800" max="2800" width="42" style="15" customWidth="1"/>
    <col min="2801" max="2801" width="10.85546875" style="15" bestFit="1" customWidth="1"/>
    <col min="2802" max="2802" width="12.28515625" style="15" bestFit="1" customWidth="1"/>
    <col min="2803" max="3051" width="9.140625" style="15"/>
    <col min="3052" max="3052" width="4.140625" style="15" customWidth="1"/>
    <col min="3053" max="3053" width="13.85546875" style="15" customWidth="1"/>
    <col min="3054" max="3054" width="6.42578125" style="15" customWidth="1"/>
    <col min="3055" max="3055" width="5.28515625" style="15" customWidth="1"/>
    <col min="3056" max="3056" width="42" style="15" customWidth="1"/>
    <col min="3057" max="3057" width="10.85546875" style="15" bestFit="1" customWidth="1"/>
    <col min="3058" max="3058" width="12.28515625" style="15" bestFit="1" customWidth="1"/>
    <col min="3059" max="3307" width="9.140625" style="15"/>
    <col min="3308" max="3308" width="4.140625" style="15" customWidth="1"/>
    <col min="3309" max="3309" width="13.85546875" style="15" customWidth="1"/>
    <col min="3310" max="3310" width="6.42578125" style="15" customWidth="1"/>
    <col min="3311" max="3311" width="5.28515625" style="15" customWidth="1"/>
    <col min="3312" max="3312" width="42" style="15" customWidth="1"/>
    <col min="3313" max="3313" width="10.85546875" style="15" bestFit="1" customWidth="1"/>
    <col min="3314" max="3314" width="12.28515625" style="15" bestFit="1" customWidth="1"/>
    <col min="3315" max="3563" width="9.140625" style="15"/>
    <col min="3564" max="3564" width="4.140625" style="15" customWidth="1"/>
    <col min="3565" max="3565" width="13.85546875" style="15" customWidth="1"/>
    <col min="3566" max="3566" width="6.42578125" style="15" customWidth="1"/>
    <col min="3567" max="3567" width="5.28515625" style="15" customWidth="1"/>
    <col min="3568" max="3568" width="42" style="15" customWidth="1"/>
    <col min="3569" max="3569" width="10.85546875" style="15" bestFit="1" customWidth="1"/>
    <col min="3570" max="3570" width="12.28515625" style="15" bestFit="1" customWidth="1"/>
    <col min="3571" max="3819" width="9.140625" style="15"/>
    <col min="3820" max="3820" width="4.140625" style="15" customWidth="1"/>
    <col min="3821" max="3821" width="13.85546875" style="15" customWidth="1"/>
    <col min="3822" max="3822" width="6.42578125" style="15" customWidth="1"/>
    <col min="3823" max="3823" width="5.28515625" style="15" customWidth="1"/>
    <col min="3824" max="3824" width="42" style="15" customWidth="1"/>
    <col min="3825" max="3825" width="10.85546875" style="15" bestFit="1" customWidth="1"/>
    <col min="3826" max="3826" width="12.28515625" style="15" bestFit="1" customWidth="1"/>
    <col min="3827" max="4075" width="9.140625" style="15"/>
    <col min="4076" max="4076" width="4.140625" style="15" customWidth="1"/>
    <col min="4077" max="4077" width="13.85546875" style="15" customWidth="1"/>
    <col min="4078" max="4078" width="6.42578125" style="15" customWidth="1"/>
    <col min="4079" max="4079" width="5.28515625" style="15" customWidth="1"/>
    <col min="4080" max="4080" width="42" style="15" customWidth="1"/>
    <col min="4081" max="4081" width="10.85546875" style="15" bestFit="1" customWidth="1"/>
    <col min="4082" max="4082" width="12.28515625" style="15" bestFit="1" customWidth="1"/>
    <col min="4083" max="4331" width="9.140625" style="15"/>
    <col min="4332" max="4332" width="4.140625" style="15" customWidth="1"/>
    <col min="4333" max="4333" width="13.85546875" style="15" customWidth="1"/>
    <col min="4334" max="4334" width="6.42578125" style="15" customWidth="1"/>
    <col min="4335" max="4335" width="5.28515625" style="15" customWidth="1"/>
    <col min="4336" max="4336" width="42" style="15" customWidth="1"/>
    <col min="4337" max="4337" width="10.85546875" style="15" bestFit="1" customWidth="1"/>
    <col min="4338" max="4338" width="12.28515625" style="15" bestFit="1" customWidth="1"/>
    <col min="4339" max="4587" width="9.140625" style="15"/>
    <col min="4588" max="4588" width="4.140625" style="15" customWidth="1"/>
    <col min="4589" max="4589" width="13.85546875" style="15" customWidth="1"/>
    <col min="4590" max="4590" width="6.42578125" style="15" customWidth="1"/>
    <col min="4591" max="4591" width="5.28515625" style="15" customWidth="1"/>
    <col min="4592" max="4592" width="42" style="15" customWidth="1"/>
    <col min="4593" max="4593" width="10.85546875" style="15" bestFit="1" customWidth="1"/>
    <col min="4594" max="4594" width="12.28515625" style="15" bestFit="1" customWidth="1"/>
    <col min="4595" max="4843" width="9.140625" style="15"/>
    <col min="4844" max="4844" width="4.140625" style="15" customWidth="1"/>
    <col min="4845" max="4845" width="13.85546875" style="15" customWidth="1"/>
    <col min="4846" max="4846" width="6.42578125" style="15" customWidth="1"/>
    <col min="4847" max="4847" width="5.28515625" style="15" customWidth="1"/>
    <col min="4848" max="4848" width="42" style="15" customWidth="1"/>
    <col min="4849" max="4849" width="10.85546875" style="15" bestFit="1" customWidth="1"/>
    <col min="4850" max="4850" width="12.28515625" style="15" bestFit="1" customWidth="1"/>
    <col min="4851" max="5099" width="9.140625" style="15"/>
    <col min="5100" max="5100" width="4.140625" style="15" customWidth="1"/>
    <col min="5101" max="5101" width="13.85546875" style="15" customWidth="1"/>
    <col min="5102" max="5102" width="6.42578125" style="15" customWidth="1"/>
    <col min="5103" max="5103" width="5.28515625" style="15" customWidth="1"/>
    <col min="5104" max="5104" width="42" style="15" customWidth="1"/>
    <col min="5105" max="5105" width="10.85546875" style="15" bestFit="1" customWidth="1"/>
    <col min="5106" max="5106" width="12.28515625" style="15" bestFit="1" customWidth="1"/>
    <col min="5107" max="5355" width="9.140625" style="15"/>
    <col min="5356" max="5356" width="4.140625" style="15" customWidth="1"/>
    <col min="5357" max="5357" width="13.85546875" style="15" customWidth="1"/>
    <col min="5358" max="5358" width="6.42578125" style="15" customWidth="1"/>
    <col min="5359" max="5359" width="5.28515625" style="15" customWidth="1"/>
    <col min="5360" max="5360" width="42" style="15" customWidth="1"/>
    <col min="5361" max="5361" width="10.85546875" style="15" bestFit="1" customWidth="1"/>
    <col min="5362" max="5362" width="12.28515625" style="15" bestFit="1" customWidth="1"/>
    <col min="5363" max="5611" width="9.140625" style="15"/>
    <col min="5612" max="5612" width="4.140625" style="15" customWidth="1"/>
    <col min="5613" max="5613" width="13.85546875" style="15" customWidth="1"/>
    <col min="5614" max="5614" width="6.42578125" style="15" customWidth="1"/>
    <col min="5615" max="5615" width="5.28515625" style="15" customWidth="1"/>
    <col min="5616" max="5616" width="42" style="15" customWidth="1"/>
    <col min="5617" max="5617" width="10.85546875" style="15" bestFit="1" customWidth="1"/>
    <col min="5618" max="5618" width="12.28515625" style="15" bestFit="1" customWidth="1"/>
    <col min="5619" max="5867" width="9.140625" style="15"/>
    <col min="5868" max="5868" width="4.140625" style="15" customWidth="1"/>
    <col min="5869" max="5869" width="13.85546875" style="15" customWidth="1"/>
    <col min="5870" max="5870" width="6.42578125" style="15" customWidth="1"/>
    <col min="5871" max="5871" width="5.28515625" style="15" customWidth="1"/>
    <col min="5872" max="5872" width="42" style="15" customWidth="1"/>
    <col min="5873" max="5873" width="10.85546875" style="15" bestFit="1" customWidth="1"/>
    <col min="5874" max="5874" width="12.28515625" style="15" bestFit="1" customWidth="1"/>
    <col min="5875" max="6123" width="9.140625" style="15"/>
    <col min="6124" max="6124" width="4.140625" style="15" customWidth="1"/>
    <col min="6125" max="6125" width="13.85546875" style="15" customWidth="1"/>
    <col min="6126" max="6126" width="6.42578125" style="15" customWidth="1"/>
    <col min="6127" max="6127" width="5.28515625" style="15" customWidth="1"/>
    <col min="6128" max="6128" width="42" style="15" customWidth="1"/>
    <col min="6129" max="6129" width="10.85546875" style="15" bestFit="1" customWidth="1"/>
    <col min="6130" max="6130" width="12.28515625" style="15" bestFit="1" customWidth="1"/>
    <col min="6131" max="6379" width="9.140625" style="15"/>
    <col min="6380" max="6380" width="4.140625" style="15" customWidth="1"/>
    <col min="6381" max="6381" width="13.85546875" style="15" customWidth="1"/>
    <col min="6382" max="6382" width="6.42578125" style="15" customWidth="1"/>
    <col min="6383" max="6383" width="5.28515625" style="15" customWidth="1"/>
    <col min="6384" max="6384" width="42" style="15" customWidth="1"/>
    <col min="6385" max="6385" width="10.85546875" style="15" bestFit="1" customWidth="1"/>
    <col min="6386" max="6386" width="12.28515625" style="15" bestFit="1" customWidth="1"/>
    <col min="6387" max="6635" width="9.140625" style="15"/>
    <col min="6636" max="6636" width="4.140625" style="15" customWidth="1"/>
    <col min="6637" max="6637" width="13.85546875" style="15" customWidth="1"/>
    <col min="6638" max="6638" width="6.42578125" style="15" customWidth="1"/>
    <col min="6639" max="6639" width="5.28515625" style="15" customWidth="1"/>
    <col min="6640" max="6640" width="42" style="15" customWidth="1"/>
    <col min="6641" max="6641" width="10.85546875" style="15" bestFit="1" customWidth="1"/>
    <col min="6642" max="6642" width="12.28515625" style="15" bestFit="1" customWidth="1"/>
    <col min="6643" max="6891" width="9.140625" style="15"/>
    <col min="6892" max="6892" width="4.140625" style="15" customWidth="1"/>
    <col min="6893" max="6893" width="13.85546875" style="15" customWidth="1"/>
    <col min="6894" max="6894" width="6.42578125" style="15" customWidth="1"/>
    <col min="6895" max="6895" width="5.28515625" style="15" customWidth="1"/>
    <col min="6896" max="6896" width="42" style="15" customWidth="1"/>
    <col min="6897" max="6897" width="10.85546875" style="15" bestFit="1" customWidth="1"/>
    <col min="6898" max="6898" width="12.28515625" style="15" bestFit="1" customWidth="1"/>
    <col min="6899" max="7147" width="9.140625" style="15"/>
    <col min="7148" max="7148" width="4.140625" style="15" customWidth="1"/>
    <col min="7149" max="7149" width="13.85546875" style="15" customWidth="1"/>
    <col min="7150" max="7150" width="6.42578125" style="15" customWidth="1"/>
    <col min="7151" max="7151" width="5.28515625" style="15" customWidth="1"/>
    <col min="7152" max="7152" width="42" style="15" customWidth="1"/>
    <col min="7153" max="7153" width="10.85546875" style="15" bestFit="1" customWidth="1"/>
    <col min="7154" max="7154" width="12.28515625" style="15" bestFit="1" customWidth="1"/>
    <col min="7155" max="7403" width="9.140625" style="15"/>
    <col min="7404" max="7404" width="4.140625" style="15" customWidth="1"/>
    <col min="7405" max="7405" width="13.85546875" style="15" customWidth="1"/>
    <col min="7406" max="7406" width="6.42578125" style="15" customWidth="1"/>
    <col min="7407" max="7407" width="5.28515625" style="15" customWidth="1"/>
    <col min="7408" max="7408" width="42" style="15" customWidth="1"/>
    <col min="7409" max="7409" width="10.85546875" style="15" bestFit="1" customWidth="1"/>
    <col min="7410" max="7410" width="12.28515625" style="15" bestFit="1" customWidth="1"/>
    <col min="7411" max="7659" width="9.140625" style="15"/>
    <col min="7660" max="7660" width="4.140625" style="15" customWidth="1"/>
    <col min="7661" max="7661" width="13.85546875" style="15" customWidth="1"/>
    <col min="7662" max="7662" width="6.42578125" style="15" customWidth="1"/>
    <col min="7663" max="7663" width="5.28515625" style="15" customWidth="1"/>
    <col min="7664" max="7664" width="42" style="15" customWidth="1"/>
    <col min="7665" max="7665" width="10.85546875" style="15" bestFit="1" customWidth="1"/>
    <col min="7666" max="7666" width="12.28515625" style="15" bestFit="1" customWidth="1"/>
    <col min="7667" max="7915" width="9.140625" style="15"/>
    <col min="7916" max="7916" width="4.140625" style="15" customWidth="1"/>
    <col min="7917" max="7917" width="13.85546875" style="15" customWidth="1"/>
    <col min="7918" max="7918" width="6.42578125" style="15" customWidth="1"/>
    <col min="7919" max="7919" width="5.28515625" style="15" customWidth="1"/>
    <col min="7920" max="7920" width="42" style="15" customWidth="1"/>
    <col min="7921" max="7921" width="10.85546875" style="15" bestFit="1" customWidth="1"/>
    <col min="7922" max="7922" width="12.28515625" style="15" bestFit="1" customWidth="1"/>
    <col min="7923" max="8171" width="9.140625" style="15"/>
    <col min="8172" max="8172" width="4.140625" style="15" customWidth="1"/>
    <col min="8173" max="8173" width="13.85546875" style="15" customWidth="1"/>
    <col min="8174" max="8174" width="6.42578125" style="15" customWidth="1"/>
    <col min="8175" max="8175" width="5.28515625" style="15" customWidth="1"/>
    <col min="8176" max="8176" width="42" style="15" customWidth="1"/>
    <col min="8177" max="8177" width="10.85546875" style="15" bestFit="1" customWidth="1"/>
    <col min="8178" max="8178" width="12.28515625" style="15" bestFit="1" customWidth="1"/>
    <col min="8179" max="8427" width="9.140625" style="15"/>
    <col min="8428" max="8428" width="4.140625" style="15" customWidth="1"/>
    <col min="8429" max="8429" width="13.85546875" style="15" customWidth="1"/>
    <col min="8430" max="8430" width="6.42578125" style="15" customWidth="1"/>
    <col min="8431" max="8431" width="5.28515625" style="15" customWidth="1"/>
    <col min="8432" max="8432" width="42" style="15" customWidth="1"/>
    <col min="8433" max="8433" width="10.85546875" style="15" bestFit="1" customWidth="1"/>
    <col min="8434" max="8434" width="12.28515625" style="15" bestFit="1" customWidth="1"/>
    <col min="8435" max="8683" width="9.140625" style="15"/>
    <col min="8684" max="8684" width="4.140625" style="15" customWidth="1"/>
    <col min="8685" max="8685" width="13.85546875" style="15" customWidth="1"/>
    <col min="8686" max="8686" width="6.42578125" style="15" customWidth="1"/>
    <col min="8687" max="8687" width="5.28515625" style="15" customWidth="1"/>
    <col min="8688" max="8688" width="42" style="15" customWidth="1"/>
    <col min="8689" max="8689" width="10.85546875" style="15" bestFit="1" customWidth="1"/>
    <col min="8690" max="8690" width="12.28515625" style="15" bestFit="1" customWidth="1"/>
    <col min="8691" max="8939" width="9.140625" style="15"/>
    <col min="8940" max="8940" width="4.140625" style="15" customWidth="1"/>
    <col min="8941" max="8941" width="13.85546875" style="15" customWidth="1"/>
    <col min="8942" max="8942" width="6.42578125" style="15" customWidth="1"/>
    <col min="8943" max="8943" width="5.28515625" style="15" customWidth="1"/>
    <col min="8944" max="8944" width="42" style="15" customWidth="1"/>
    <col min="8945" max="8945" width="10.85546875" style="15" bestFit="1" customWidth="1"/>
    <col min="8946" max="8946" width="12.28515625" style="15" bestFit="1" customWidth="1"/>
    <col min="8947" max="9195" width="9.140625" style="15"/>
    <col min="9196" max="9196" width="4.140625" style="15" customWidth="1"/>
    <col min="9197" max="9197" width="13.85546875" style="15" customWidth="1"/>
    <col min="9198" max="9198" width="6.42578125" style="15" customWidth="1"/>
    <col min="9199" max="9199" width="5.28515625" style="15" customWidth="1"/>
    <col min="9200" max="9200" width="42" style="15" customWidth="1"/>
    <col min="9201" max="9201" width="10.85546875" style="15" bestFit="1" customWidth="1"/>
    <col min="9202" max="9202" width="12.28515625" style="15" bestFit="1" customWidth="1"/>
    <col min="9203" max="9451" width="9.140625" style="15"/>
    <col min="9452" max="9452" width="4.140625" style="15" customWidth="1"/>
    <col min="9453" max="9453" width="13.85546875" style="15" customWidth="1"/>
    <col min="9454" max="9454" width="6.42578125" style="15" customWidth="1"/>
    <col min="9455" max="9455" width="5.28515625" style="15" customWidth="1"/>
    <col min="9456" max="9456" width="42" style="15" customWidth="1"/>
    <col min="9457" max="9457" width="10.85546875" style="15" bestFit="1" customWidth="1"/>
    <col min="9458" max="9458" width="12.28515625" style="15" bestFit="1" customWidth="1"/>
    <col min="9459" max="9707" width="9.140625" style="15"/>
    <col min="9708" max="9708" width="4.140625" style="15" customWidth="1"/>
    <col min="9709" max="9709" width="13.85546875" style="15" customWidth="1"/>
    <col min="9710" max="9710" width="6.42578125" style="15" customWidth="1"/>
    <col min="9711" max="9711" width="5.28515625" style="15" customWidth="1"/>
    <col min="9712" max="9712" width="42" style="15" customWidth="1"/>
    <col min="9713" max="9713" width="10.85546875" style="15" bestFit="1" customWidth="1"/>
    <col min="9714" max="9714" width="12.28515625" style="15" bestFit="1" customWidth="1"/>
    <col min="9715" max="9963" width="9.140625" style="15"/>
    <col min="9964" max="9964" width="4.140625" style="15" customWidth="1"/>
    <col min="9965" max="9965" width="13.85546875" style="15" customWidth="1"/>
    <col min="9966" max="9966" width="6.42578125" style="15" customWidth="1"/>
    <col min="9967" max="9967" width="5.28515625" style="15" customWidth="1"/>
    <col min="9968" max="9968" width="42" style="15" customWidth="1"/>
    <col min="9969" max="9969" width="10.85546875" style="15" bestFit="1" customWidth="1"/>
    <col min="9970" max="9970" width="12.28515625" style="15" bestFit="1" customWidth="1"/>
    <col min="9971" max="10219" width="9.140625" style="15"/>
    <col min="10220" max="10220" width="4.140625" style="15" customWidth="1"/>
    <col min="10221" max="10221" width="13.85546875" style="15" customWidth="1"/>
    <col min="10222" max="10222" width="6.42578125" style="15" customWidth="1"/>
    <col min="10223" max="10223" width="5.28515625" style="15" customWidth="1"/>
    <col min="10224" max="10224" width="42" style="15" customWidth="1"/>
    <col min="10225" max="10225" width="10.85546875" style="15" bestFit="1" customWidth="1"/>
    <col min="10226" max="10226" width="12.28515625" style="15" bestFit="1" customWidth="1"/>
    <col min="10227" max="10475" width="9.140625" style="15"/>
    <col min="10476" max="10476" width="4.140625" style="15" customWidth="1"/>
    <col min="10477" max="10477" width="13.85546875" style="15" customWidth="1"/>
    <col min="10478" max="10478" width="6.42578125" style="15" customWidth="1"/>
    <col min="10479" max="10479" width="5.28515625" style="15" customWidth="1"/>
    <col min="10480" max="10480" width="42" style="15" customWidth="1"/>
    <col min="10481" max="10481" width="10.85546875" style="15" bestFit="1" customWidth="1"/>
    <col min="10482" max="10482" width="12.28515625" style="15" bestFit="1" customWidth="1"/>
    <col min="10483" max="10731" width="9.140625" style="15"/>
    <col min="10732" max="10732" width="4.140625" style="15" customWidth="1"/>
    <col min="10733" max="10733" width="13.85546875" style="15" customWidth="1"/>
    <col min="10734" max="10734" width="6.42578125" style="15" customWidth="1"/>
    <col min="10735" max="10735" width="5.28515625" style="15" customWidth="1"/>
    <col min="10736" max="10736" width="42" style="15" customWidth="1"/>
    <col min="10737" max="10737" width="10.85546875" style="15" bestFit="1" customWidth="1"/>
    <col min="10738" max="10738" width="12.28515625" style="15" bestFit="1" customWidth="1"/>
    <col min="10739" max="10987" width="9.140625" style="15"/>
    <col min="10988" max="10988" width="4.140625" style="15" customWidth="1"/>
    <col min="10989" max="10989" width="13.85546875" style="15" customWidth="1"/>
    <col min="10990" max="10990" width="6.42578125" style="15" customWidth="1"/>
    <col min="10991" max="10991" width="5.28515625" style="15" customWidth="1"/>
    <col min="10992" max="10992" width="42" style="15" customWidth="1"/>
    <col min="10993" max="10993" width="10.85546875" style="15" bestFit="1" customWidth="1"/>
    <col min="10994" max="10994" width="12.28515625" style="15" bestFit="1" customWidth="1"/>
    <col min="10995" max="11243" width="9.140625" style="15"/>
    <col min="11244" max="11244" width="4.140625" style="15" customWidth="1"/>
    <col min="11245" max="11245" width="13.85546875" style="15" customWidth="1"/>
    <col min="11246" max="11246" width="6.42578125" style="15" customWidth="1"/>
    <col min="11247" max="11247" width="5.28515625" style="15" customWidth="1"/>
    <col min="11248" max="11248" width="42" style="15" customWidth="1"/>
    <col min="11249" max="11249" width="10.85546875" style="15" bestFit="1" customWidth="1"/>
    <col min="11250" max="11250" width="12.28515625" style="15" bestFit="1" customWidth="1"/>
    <col min="11251" max="11499" width="9.140625" style="15"/>
    <col min="11500" max="11500" width="4.140625" style="15" customWidth="1"/>
    <col min="11501" max="11501" width="13.85546875" style="15" customWidth="1"/>
    <col min="11502" max="11502" width="6.42578125" style="15" customWidth="1"/>
    <col min="11503" max="11503" width="5.28515625" style="15" customWidth="1"/>
    <col min="11504" max="11504" width="42" style="15" customWidth="1"/>
    <col min="11505" max="11505" width="10.85546875" style="15" bestFit="1" customWidth="1"/>
    <col min="11506" max="11506" width="12.28515625" style="15" bestFit="1" customWidth="1"/>
    <col min="11507" max="11755" width="9.140625" style="15"/>
    <col min="11756" max="11756" width="4.140625" style="15" customWidth="1"/>
    <col min="11757" max="11757" width="13.85546875" style="15" customWidth="1"/>
    <col min="11758" max="11758" width="6.42578125" style="15" customWidth="1"/>
    <col min="11759" max="11759" width="5.28515625" style="15" customWidth="1"/>
    <col min="11760" max="11760" width="42" style="15" customWidth="1"/>
    <col min="11761" max="11761" width="10.85546875" style="15" bestFit="1" customWidth="1"/>
    <col min="11762" max="11762" width="12.28515625" style="15" bestFit="1" customWidth="1"/>
    <col min="11763" max="12011" width="9.140625" style="15"/>
    <col min="12012" max="12012" width="4.140625" style="15" customWidth="1"/>
    <col min="12013" max="12013" width="13.85546875" style="15" customWidth="1"/>
    <col min="12014" max="12014" width="6.42578125" style="15" customWidth="1"/>
    <col min="12015" max="12015" width="5.28515625" style="15" customWidth="1"/>
    <col min="12016" max="12016" width="42" style="15" customWidth="1"/>
    <col min="12017" max="12017" width="10.85546875" style="15" bestFit="1" customWidth="1"/>
    <col min="12018" max="12018" width="12.28515625" style="15" bestFit="1" customWidth="1"/>
    <col min="12019" max="12267" width="9.140625" style="15"/>
    <col min="12268" max="12268" width="4.140625" style="15" customWidth="1"/>
    <col min="12269" max="12269" width="13.85546875" style="15" customWidth="1"/>
    <col min="12270" max="12270" width="6.42578125" style="15" customWidth="1"/>
    <col min="12271" max="12271" width="5.28515625" style="15" customWidth="1"/>
    <col min="12272" max="12272" width="42" style="15" customWidth="1"/>
    <col min="12273" max="12273" width="10.85546875" style="15" bestFit="1" customWidth="1"/>
    <col min="12274" max="12274" width="12.28515625" style="15" bestFit="1" customWidth="1"/>
    <col min="12275" max="12523" width="9.140625" style="15"/>
    <col min="12524" max="12524" width="4.140625" style="15" customWidth="1"/>
    <col min="12525" max="12525" width="13.85546875" style="15" customWidth="1"/>
    <col min="12526" max="12526" width="6.42578125" style="15" customWidth="1"/>
    <col min="12527" max="12527" width="5.28515625" style="15" customWidth="1"/>
    <col min="12528" max="12528" width="42" style="15" customWidth="1"/>
    <col min="12529" max="12529" width="10.85546875" style="15" bestFit="1" customWidth="1"/>
    <col min="12530" max="12530" width="12.28515625" style="15" bestFit="1" customWidth="1"/>
    <col min="12531" max="12779" width="9.140625" style="15"/>
    <col min="12780" max="12780" width="4.140625" style="15" customWidth="1"/>
    <col min="12781" max="12781" width="13.85546875" style="15" customWidth="1"/>
    <col min="12782" max="12782" width="6.42578125" style="15" customWidth="1"/>
    <col min="12783" max="12783" width="5.28515625" style="15" customWidth="1"/>
    <col min="12784" max="12784" width="42" style="15" customWidth="1"/>
    <col min="12785" max="12785" width="10.85546875" style="15" bestFit="1" customWidth="1"/>
    <col min="12786" max="12786" width="12.28515625" style="15" bestFit="1" customWidth="1"/>
    <col min="12787" max="13035" width="9.140625" style="15"/>
    <col min="13036" max="13036" width="4.140625" style="15" customWidth="1"/>
    <col min="13037" max="13037" width="13.85546875" style="15" customWidth="1"/>
    <col min="13038" max="13038" width="6.42578125" style="15" customWidth="1"/>
    <col min="13039" max="13039" width="5.28515625" style="15" customWidth="1"/>
    <col min="13040" max="13040" width="42" style="15" customWidth="1"/>
    <col min="13041" max="13041" width="10.85546875" style="15" bestFit="1" customWidth="1"/>
    <col min="13042" max="13042" width="12.28515625" style="15" bestFit="1" customWidth="1"/>
    <col min="13043" max="13291" width="9.140625" style="15"/>
    <col min="13292" max="13292" width="4.140625" style="15" customWidth="1"/>
    <col min="13293" max="13293" width="13.85546875" style="15" customWidth="1"/>
    <col min="13294" max="13294" width="6.42578125" style="15" customWidth="1"/>
    <col min="13295" max="13295" width="5.28515625" style="15" customWidth="1"/>
    <col min="13296" max="13296" width="42" style="15" customWidth="1"/>
    <col min="13297" max="13297" width="10.85546875" style="15" bestFit="1" customWidth="1"/>
    <col min="13298" max="13298" width="12.28515625" style="15" bestFit="1" customWidth="1"/>
    <col min="13299" max="13547" width="9.140625" style="15"/>
    <col min="13548" max="13548" width="4.140625" style="15" customWidth="1"/>
    <col min="13549" max="13549" width="13.85546875" style="15" customWidth="1"/>
    <col min="13550" max="13550" width="6.42578125" style="15" customWidth="1"/>
    <col min="13551" max="13551" width="5.28515625" style="15" customWidth="1"/>
    <col min="13552" max="13552" width="42" style="15" customWidth="1"/>
    <col min="13553" max="13553" width="10.85546875" style="15" bestFit="1" customWidth="1"/>
    <col min="13554" max="13554" width="12.28515625" style="15" bestFit="1" customWidth="1"/>
    <col min="13555" max="13803" width="9.140625" style="15"/>
    <col min="13804" max="13804" width="4.140625" style="15" customWidth="1"/>
    <col min="13805" max="13805" width="13.85546875" style="15" customWidth="1"/>
    <col min="13806" max="13806" width="6.42578125" style="15" customWidth="1"/>
    <col min="13807" max="13807" width="5.28515625" style="15" customWidth="1"/>
    <col min="13808" max="13808" width="42" style="15" customWidth="1"/>
    <col min="13809" max="13809" width="10.85546875" style="15" bestFit="1" customWidth="1"/>
    <col min="13810" max="13810" width="12.28515625" style="15" bestFit="1" customWidth="1"/>
    <col min="13811" max="14059" width="9.140625" style="15"/>
    <col min="14060" max="14060" width="4.140625" style="15" customWidth="1"/>
    <col min="14061" max="14061" width="13.85546875" style="15" customWidth="1"/>
    <col min="14062" max="14062" width="6.42578125" style="15" customWidth="1"/>
    <col min="14063" max="14063" width="5.28515625" style="15" customWidth="1"/>
    <col min="14064" max="14064" width="42" style="15" customWidth="1"/>
    <col min="14065" max="14065" width="10.85546875" style="15" bestFit="1" customWidth="1"/>
    <col min="14066" max="14066" width="12.28515625" style="15" bestFit="1" customWidth="1"/>
    <col min="14067" max="14315" width="9.140625" style="15"/>
    <col min="14316" max="14316" width="4.140625" style="15" customWidth="1"/>
    <col min="14317" max="14317" width="13.85546875" style="15" customWidth="1"/>
    <col min="14318" max="14318" width="6.42578125" style="15" customWidth="1"/>
    <col min="14319" max="14319" width="5.28515625" style="15" customWidth="1"/>
    <col min="14320" max="14320" width="42" style="15" customWidth="1"/>
    <col min="14321" max="14321" width="10.85546875" style="15" bestFit="1" customWidth="1"/>
    <col min="14322" max="14322" width="12.28515625" style="15" bestFit="1" customWidth="1"/>
    <col min="14323" max="14571" width="9.140625" style="15"/>
    <col min="14572" max="14572" width="4.140625" style="15" customWidth="1"/>
    <col min="14573" max="14573" width="13.85546875" style="15" customWidth="1"/>
    <col min="14574" max="14574" width="6.42578125" style="15" customWidth="1"/>
    <col min="14575" max="14575" width="5.28515625" style="15" customWidth="1"/>
    <col min="14576" max="14576" width="42" style="15" customWidth="1"/>
    <col min="14577" max="14577" width="10.85546875" style="15" bestFit="1" customWidth="1"/>
    <col min="14578" max="14578" width="12.28515625" style="15" bestFit="1" customWidth="1"/>
    <col min="14579" max="14827" width="9.140625" style="15"/>
    <col min="14828" max="14828" width="4.140625" style="15" customWidth="1"/>
    <col min="14829" max="14829" width="13.85546875" style="15" customWidth="1"/>
    <col min="14830" max="14830" width="6.42578125" style="15" customWidth="1"/>
    <col min="14831" max="14831" width="5.28515625" style="15" customWidth="1"/>
    <col min="14832" max="14832" width="42" style="15" customWidth="1"/>
    <col min="14833" max="14833" width="10.85546875" style="15" bestFit="1" customWidth="1"/>
    <col min="14834" max="14834" width="12.28515625" style="15" bestFit="1" customWidth="1"/>
    <col min="14835" max="15083" width="9.140625" style="15"/>
    <col min="15084" max="15084" width="4.140625" style="15" customWidth="1"/>
    <col min="15085" max="15085" width="13.85546875" style="15" customWidth="1"/>
    <col min="15086" max="15086" width="6.42578125" style="15" customWidth="1"/>
    <col min="15087" max="15087" width="5.28515625" style="15" customWidth="1"/>
    <col min="15088" max="15088" width="42" style="15" customWidth="1"/>
    <col min="15089" max="15089" width="10.85546875" style="15" bestFit="1" customWidth="1"/>
    <col min="15090" max="15090" width="12.28515625" style="15" bestFit="1" customWidth="1"/>
    <col min="15091" max="15339" width="9.140625" style="15"/>
    <col min="15340" max="15340" width="4.140625" style="15" customWidth="1"/>
    <col min="15341" max="15341" width="13.85546875" style="15" customWidth="1"/>
    <col min="15342" max="15342" width="6.42578125" style="15" customWidth="1"/>
    <col min="15343" max="15343" width="5.28515625" style="15" customWidth="1"/>
    <col min="15344" max="15344" width="42" style="15" customWidth="1"/>
    <col min="15345" max="15345" width="10.85546875" style="15" bestFit="1" customWidth="1"/>
    <col min="15346" max="15346" width="12.28515625" style="15" bestFit="1" customWidth="1"/>
    <col min="15347" max="15595" width="9.140625" style="15"/>
    <col min="15596" max="15596" width="4.140625" style="15" customWidth="1"/>
    <col min="15597" max="15597" width="13.85546875" style="15" customWidth="1"/>
    <col min="15598" max="15598" width="6.42578125" style="15" customWidth="1"/>
    <col min="15599" max="15599" width="5.28515625" style="15" customWidth="1"/>
    <col min="15600" max="15600" width="42" style="15" customWidth="1"/>
    <col min="15601" max="15601" width="10.85546875" style="15" bestFit="1" customWidth="1"/>
    <col min="15602" max="15602" width="12.28515625" style="15" bestFit="1" customWidth="1"/>
    <col min="15603" max="15851" width="9.140625" style="15"/>
    <col min="15852" max="15852" width="4.140625" style="15" customWidth="1"/>
    <col min="15853" max="15853" width="13.85546875" style="15" customWidth="1"/>
    <col min="15854" max="15854" width="6.42578125" style="15" customWidth="1"/>
    <col min="15855" max="15855" width="5.28515625" style="15" customWidth="1"/>
    <col min="15856" max="15856" width="42" style="15" customWidth="1"/>
    <col min="15857" max="15857" width="10.85546875" style="15" bestFit="1" customWidth="1"/>
    <col min="15858" max="15858" width="12.28515625" style="15" bestFit="1" customWidth="1"/>
    <col min="15859" max="16107" width="9.140625" style="15"/>
    <col min="16108" max="16108" width="4.140625" style="15" customWidth="1"/>
    <col min="16109" max="16109" width="13.85546875" style="15" customWidth="1"/>
    <col min="16110" max="16110" width="6.42578125" style="15" customWidth="1"/>
    <col min="16111" max="16111" width="5.28515625" style="15" customWidth="1"/>
    <col min="16112" max="16112" width="42" style="15" customWidth="1"/>
    <col min="16113" max="16113" width="10.85546875" style="15" bestFit="1" customWidth="1"/>
    <col min="16114" max="16114" width="12.28515625" style="15" bestFit="1" customWidth="1"/>
    <col min="16115" max="16384" width="9.140625" style="15"/>
  </cols>
  <sheetData>
    <row r="1" spans="1:10" ht="12.95" customHeight="1" x14ac:dyDescent="0.25">
      <c r="A1" s="135" t="s">
        <v>911</v>
      </c>
    </row>
    <row r="2" spans="1:10" ht="12.95" customHeight="1" x14ac:dyDescent="0.25">
      <c r="B2" s="445"/>
      <c r="C2" s="115"/>
      <c r="D2" s="114"/>
      <c r="E2" s="434"/>
    </row>
    <row r="3" spans="1:10" s="289" customFormat="1" ht="12.95" customHeight="1" x14ac:dyDescent="0.25">
      <c r="A3" s="463" t="s">
        <v>0</v>
      </c>
      <c r="B3" s="463" t="s">
        <v>55</v>
      </c>
      <c r="C3" s="472" t="s">
        <v>467</v>
      </c>
      <c r="D3" s="463" t="s">
        <v>150</v>
      </c>
      <c r="E3" s="455" t="s">
        <v>749</v>
      </c>
      <c r="F3" s="463" t="s">
        <v>56</v>
      </c>
      <c r="G3" s="463" t="s">
        <v>720</v>
      </c>
      <c r="J3" s="350"/>
    </row>
    <row r="4" spans="1:10" ht="12.95" customHeight="1" x14ac:dyDescent="0.25">
      <c r="A4" s="138">
        <v>1</v>
      </c>
      <c r="B4" s="446" t="s">
        <v>151</v>
      </c>
      <c r="C4" s="139">
        <v>2143</v>
      </c>
      <c r="D4" s="138" t="s">
        <v>152</v>
      </c>
      <c r="E4" s="435" t="s">
        <v>906</v>
      </c>
      <c r="F4" s="17">
        <v>200000</v>
      </c>
      <c r="G4" s="17">
        <v>200000</v>
      </c>
    </row>
    <row r="5" spans="1:10" ht="12.95" customHeight="1" x14ac:dyDescent="0.25">
      <c r="A5" s="117">
        <v>1</v>
      </c>
      <c r="B5" s="447" t="s">
        <v>151</v>
      </c>
      <c r="C5" s="118">
        <v>2143</v>
      </c>
      <c r="D5" s="117" t="s">
        <v>153</v>
      </c>
      <c r="E5" s="436" t="s">
        <v>653</v>
      </c>
      <c r="F5" s="18">
        <v>200000</v>
      </c>
      <c r="G5" s="18">
        <v>200000</v>
      </c>
    </row>
    <row r="6" spans="1:10" ht="12.95" customHeight="1" x14ac:dyDescent="0.25">
      <c r="A6" s="117">
        <v>1</v>
      </c>
      <c r="B6" s="447" t="s">
        <v>151</v>
      </c>
      <c r="C6" s="118">
        <v>2143</v>
      </c>
      <c r="D6" s="117" t="s">
        <v>154</v>
      </c>
      <c r="E6" s="436" t="s">
        <v>469</v>
      </c>
      <c r="F6" s="18">
        <v>60000</v>
      </c>
      <c r="G6" s="18">
        <v>60000</v>
      </c>
    </row>
    <row r="7" spans="1:10" ht="12.95" customHeight="1" x14ac:dyDescent="0.25">
      <c r="A7" s="117">
        <v>1</v>
      </c>
      <c r="B7" s="447" t="s">
        <v>151</v>
      </c>
      <c r="C7" s="118">
        <v>2143</v>
      </c>
      <c r="D7" s="117" t="s">
        <v>155</v>
      </c>
      <c r="E7" s="436" t="s">
        <v>654</v>
      </c>
      <c r="F7" s="18">
        <v>7000</v>
      </c>
      <c r="G7" s="18">
        <v>7000</v>
      </c>
    </row>
    <row r="8" spans="1:10" ht="12.95" customHeight="1" x14ac:dyDescent="0.25">
      <c r="A8" s="117">
        <v>1</v>
      </c>
      <c r="B8" s="447" t="s">
        <v>151</v>
      </c>
      <c r="C8" s="118">
        <v>2143</v>
      </c>
      <c r="D8" s="117" t="s">
        <v>156</v>
      </c>
      <c r="E8" s="436" t="s">
        <v>750</v>
      </c>
      <c r="F8" s="18">
        <v>3000</v>
      </c>
      <c r="G8" s="18">
        <v>3000</v>
      </c>
    </row>
    <row r="9" spans="1:10" ht="12.95" customHeight="1" x14ac:dyDescent="0.25">
      <c r="A9" s="117">
        <v>1</v>
      </c>
      <c r="B9" s="447" t="s">
        <v>151</v>
      </c>
      <c r="C9" s="118">
        <v>2143</v>
      </c>
      <c r="D9" s="117" t="s">
        <v>157</v>
      </c>
      <c r="E9" s="436" t="s">
        <v>158</v>
      </c>
      <c r="F9" s="18">
        <v>200000</v>
      </c>
      <c r="G9" s="18">
        <v>200000</v>
      </c>
    </row>
    <row r="10" spans="1:10" ht="13.5" customHeight="1" x14ac:dyDescent="0.25">
      <c r="A10" s="117">
        <v>1</v>
      </c>
      <c r="B10" s="447" t="s">
        <v>159</v>
      </c>
      <c r="C10" s="118">
        <v>2143</v>
      </c>
      <c r="D10" s="117" t="s">
        <v>153</v>
      </c>
      <c r="E10" s="436" t="s">
        <v>655</v>
      </c>
      <c r="F10" s="18">
        <v>80000</v>
      </c>
      <c r="G10" s="18">
        <v>80000</v>
      </c>
    </row>
    <row r="11" spans="1:10" ht="12.95" customHeight="1" x14ac:dyDescent="0.25">
      <c r="A11" s="119">
        <v>1</v>
      </c>
      <c r="B11" s="448"/>
      <c r="C11" s="120">
        <v>2143</v>
      </c>
      <c r="D11" s="4" t="s">
        <v>32</v>
      </c>
      <c r="E11" s="4"/>
      <c r="F11" s="22">
        <f>SUM(F4:F10)</f>
        <v>750000</v>
      </c>
      <c r="G11" s="22">
        <f>SUM(G4:G10)</f>
        <v>750000</v>
      </c>
    </row>
    <row r="12" spans="1:10" ht="12.95" customHeight="1" x14ac:dyDescent="0.25">
      <c r="A12" s="117">
        <v>1</v>
      </c>
      <c r="B12" s="447" t="s">
        <v>151</v>
      </c>
      <c r="C12" s="118">
        <v>6223</v>
      </c>
      <c r="D12" s="117" t="s">
        <v>160</v>
      </c>
      <c r="E12" s="436" t="s">
        <v>677</v>
      </c>
      <c r="F12" s="18">
        <v>10000</v>
      </c>
      <c r="G12" s="18">
        <v>10000</v>
      </c>
    </row>
    <row r="13" spans="1:10" ht="12.95" customHeight="1" x14ac:dyDescent="0.25">
      <c r="A13" s="117">
        <v>1</v>
      </c>
      <c r="B13" s="447" t="s">
        <v>151</v>
      </c>
      <c r="C13" s="118">
        <v>6223</v>
      </c>
      <c r="D13" s="117" t="s">
        <v>152</v>
      </c>
      <c r="E13" s="1" t="s">
        <v>658</v>
      </c>
      <c r="F13" s="18">
        <v>5000</v>
      </c>
      <c r="G13" s="18">
        <v>5000</v>
      </c>
    </row>
    <row r="14" spans="1:10" ht="12.95" customHeight="1" x14ac:dyDescent="0.25">
      <c r="A14" s="117">
        <v>1</v>
      </c>
      <c r="B14" s="447" t="s">
        <v>151</v>
      </c>
      <c r="C14" s="118">
        <v>6223</v>
      </c>
      <c r="D14" s="117" t="s">
        <v>153</v>
      </c>
      <c r="E14" s="436" t="s">
        <v>656</v>
      </c>
      <c r="F14" s="18">
        <v>75000</v>
      </c>
      <c r="G14" s="18">
        <v>75000</v>
      </c>
    </row>
    <row r="15" spans="1:10" ht="12.95" customHeight="1" x14ac:dyDescent="0.25">
      <c r="A15" s="117">
        <v>1</v>
      </c>
      <c r="B15" s="447" t="s">
        <v>151</v>
      </c>
      <c r="C15" s="118">
        <v>6223</v>
      </c>
      <c r="D15" s="117" t="s">
        <v>156</v>
      </c>
      <c r="E15" s="436" t="s">
        <v>657</v>
      </c>
      <c r="F15" s="18">
        <v>75000</v>
      </c>
      <c r="G15" s="18">
        <v>75000</v>
      </c>
    </row>
    <row r="16" spans="1:10" ht="12.95" customHeight="1" x14ac:dyDescent="0.25">
      <c r="A16" s="117">
        <v>1</v>
      </c>
      <c r="B16" s="447" t="s">
        <v>151</v>
      </c>
      <c r="C16" s="118">
        <v>6223</v>
      </c>
      <c r="D16" s="117" t="s">
        <v>157</v>
      </c>
      <c r="E16" s="436" t="s">
        <v>659</v>
      </c>
      <c r="F16" s="18">
        <v>20000</v>
      </c>
      <c r="G16" s="18">
        <v>20000</v>
      </c>
    </row>
    <row r="17" spans="1:10" ht="12.95" customHeight="1" x14ac:dyDescent="0.25">
      <c r="A17" s="119">
        <v>1</v>
      </c>
      <c r="B17" s="448"/>
      <c r="C17" s="120">
        <v>6223</v>
      </c>
      <c r="D17" s="4" t="s">
        <v>33</v>
      </c>
      <c r="E17" s="4"/>
      <c r="F17" s="22">
        <f>SUM(F12:F16)</f>
        <v>185000</v>
      </c>
      <c r="G17" s="22">
        <f>SUM(G12:G16)</f>
        <v>185000</v>
      </c>
      <c r="J17" s="15"/>
    </row>
    <row r="18" spans="1:10" ht="12.95" customHeight="1" x14ac:dyDescent="0.25">
      <c r="A18" s="117">
        <v>1</v>
      </c>
      <c r="B18" s="447" t="s">
        <v>162</v>
      </c>
      <c r="C18" s="118">
        <v>6223</v>
      </c>
      <c r="D18" s="117" t="s">
        <v>163</v>
      </c>
      <c r="E18" s="1" t="s">
        <v>660</v>
      </c>
      <c r="F18" s="18">
        <v>350000</v>
      </c>
      <c r="G18" s="18">
        <v>350000</v>
      </c>
      <c r="J18" s="15"/>
    </row>
    <row r="19" spans="1:10" ht="12.95" customHeight="1" thickBot="1" x14ac:dyDescent="0.3">
      <c r="A19" s="136">
        <v>1</v>
      </c>
      <c r="B19" s="449"/>
      <c r="C19" s="137">
        <v>6223</v>
      </c>
      <c r="D19" s="85" t="s">
        <v>164</v>
      </c>
      <c r="E19" s="85"/>
      <c r="F19" s="86">
        <v>350000</v>
      </c>
      <c r="G19" s="86">
        <f>SUM(G18)</f>
        <v>350000</v>
      </c>
      <c r="J19" s="15"/>
    </row>
    <row r="20" spans="1:10" ht="12.95" customHeight="1" thickBot="1" x14ac:dyDescent="0.3">
      <c r="A20" s="140">
        <v>1</v>
      </c>
      <c r="B20" s="450"/>
      <c r="C20" s="143" t="s">
        <v>584</v>
      </c>
      <c r="D20" s="141"/>
      <c r="E20" s="271"/>
      <c r="F20" s="142">
        <f>F11+F17+F19</f>
        <v>1285000</v>
      </c>
      <c r="G20" s="257">
        <f>G11+G17+G19</f>
        <v>1285000</v>
      </c>
      <c r="J20" s="15"/>
    </row>
    <row r="21" spans="1:10" ht="12.95" customHeight="1" x14ac:dyDescent="0.25">
      <c r="A21" s="138">
        <v>2</v>
      </c>
      <c r="B21" s="446" t="s">
        <v>151</v>
      </c>
      <c r="C21" s="139">
        <v>3111</v>
      </c>
      <c r="D21" s="138" t="s">
        <v>154</v>
      </c>
      <c r="E21" s="3" t="s">
        <v>661</v>
      </c>
      <c r="F21" s="17">
        <v>180000</v>
      </c>
      <c r="G21" s="17">
        <v>180000</v>
      </c>
      <c r="J21" s="15"/>
    </row>
    <row r="22" spans="1:10" ht="12.95" customHeight="1" x14ac:dyDescent="0.25">
      <c r="A22" s="117">
        <v>2</v>
      </c>
      <c r="B22" s="447" t="s">
        <v>166</v>
      </c>
      <c r="C22" s="118">
        <v>3111</v>
      </c>
      <c r="D22" s="117" t="s">
        <v>167</v>
      </c>
      <c r="E22" s="1" t="s">
        <v>470</v>
      </c>
      <c r="F22" s="18">
        <v>735000</v>
      </c>
      <c r="G22" s="18">
        <v>735000</v>
      </c>
      <c r="J22" s="15"/>
    </row>
    <row r="23" spans="1:10" ht="12.95" customHeight="1" x14ac:dyDescent="0.25">
      <c r="A23" s="117">
        <v>2</v>
      </c>
      <c r="B23" s="447" t="s">
        <v>168</v>
      </c>
      <c r="C23" s="118">
        <v>3111</v>
      </c>
      <c r="D23" s="117" t="s">
        <v>167</v>
      </c>
      <c r="E23" s="1" t="s">
        <v>471</v>
      </c>
      <c r="F23" s="18">
        <v>680000</v>
      </c>
      <c r="G23" s="18">
        <v>680000</v>
      </c>
      <c r="J23" s="15"/>
    </row>
    <row r="24" spans="1:10" ht="12.95" customHeight="1" x14ac:dyDescent="0.25">
      <c r="A24" s="117">
        <v>2</v>
      </c>
      <c r="B24" s="447" t="s">
        <v>169</v>
      </c>
      <c r="C24" s="118">
        <v>3111</v>
      </c>
      <c r="D24" s="117" t="s">
        <v>167</v>
      </c>
      <c r="E24" s="1" t="s">
        <v>472</v>
      </c>
      <c r="F24" s="18">
        <v>680000</v>
      </c>
      <c r="G24" s="18">
        <v>680000</v>
      </c>
      <c r="J24" s="15"/>
    </row>
    <row r="25" spans="1:10" ht="12.95" customHeight="1" x14ac:dyDescent="0.25">
      <c r="A25" s="117">
        <v>2</v>
      </c>
      <c r="B25" s="447" t="s">
        <v>170</v>
      </c>
      <c r="C25" s="118">
        <v>3111</v>
      </c>
      <c r="D25" s="117" t="s">
        <v>171</v>
      </c>
      <c r="E25" s="436" t="s">
        <v>473</v>
      </c>
      <c r="F25" s="18">
        <v>280000</v>
      </c>
      <c r="G25" s="18">
        <v>280000</v>
      </c>
      <c r="J25" s="15"/>
    </row>
    <row r="26" spans="1:10" ht="12.95" customHeight="1" x14ac:dyDescent="0.25">
      <c r="A26" s="117">
        <v>2</v>
      </c>
      <c r="B26" s="447" t="s">
        <v>172</v>
      </c>
      <c r="C26" s="118">
        <v>3111</v>
      </c>
      <c r="D26" s="117" t="s">
        <v>171</v>
      </c>
      <c r="E26" s="1" t="s">
        <v>474</v>
      </c>
      <c r="F26" s="18">
        <v>460000</v>
      </c>
      <c r="G26" s="18">
        <v>460000</v>
      </c>
      <c r="J26" s="15"/>
    </row>
    <row r="27" spans="1:10" ht="12.95" customHeight="1" x14ac:dyDescent="0.25">
      <c r="A27" s="119">
        <v>2</v>
      </c>
      <c r="B27" s="448"/>
      <c r="C27" s="120">
        <v>3111</v>
      </c>
      <c r="D27" s="4" t="s">
        <v>4</v>
      </c>
      <c r="E27" s="4"/>
      <c r="F27" s="22">
        <f>SUM(F21:F26)</f>
        <v>3015000</v>
      </c>
      <c r="G27" s="22">
        <f>SUM(G21:G26)</f>
        <v>3015000</v>
      </c>
      <c r="J27" s="15"/>
    </row>
    <row r="28" spans="1:10" ht="12.95" customHeight="1" x14ac:dyDescent="0.25">
      <c r="A28" s="117">
        <v>2</v>
      </c>
      <c r="B28" s="447" t="s">
        <v>151</v>
      </c>
      <c r="C28" s="118">
        <v>3113</v>
      </c>
      <c r="D28" s="117" t="s">
        <v>154</v>
      </c>
      <c r="E28" s="1" t="s">
        <v>662</v>
      </c>
      <c r="F28" s="18">
        <v>300000</v>
      </c>
      <c r="G28" s="18">
        <v>300000</v>
      </c>
      <c r="J28" s="15"/>
    </row>
    <row r="29" spans="1:10" ht="12.95" customHeight="1" x14ac:dyDescent="0.25">
      <c r="A29" s="117">
        <v>2</v>
      </c>
      <c r="B29" s="447" t="s">
        <v>173</v>
      </c>
      <c r="C29" s="118">
        <v>3113</v>
      </c>
      <c r="D29" s="117" t="s">
        <v>167</v>
      </c>
      <c r="E29" s="1" t="s">
        <v>475</v>
      </c>
      <c r="F29" s="18">
        <v>3496000</v>
      </c>
      <c r="G29" s="18">
        <v>3860000</v>
      </c>
      <c r="J29" s="15"/>
    </row>
    <row r="30" spans="1:10" ht="12.95" customHeight="1" x14ac:dyDescent="0.25">
      <c r="A30" s="117">
        <v>2</v>
      </c>
      <c r="B30" s="447" t="s">
        <v>174</v>
      </c>
      <c r="C30" s="118">
        <v>3113</v>
      </c>
      <c r="D30" s="117" t="s">
        <v>167</v>
      </c>
      <c r="E30" s="1" t="s">
        <v>476</v>
      </c>
      <c r="F30" s="18">
        <v>3744000</v>
      </c>
      <c r="G30" s="18">
        <v>4116000</v>
      </c>
      <c r="J30" s="15"/>
    </row>
    <row r="31" spans="1:10" ht="12.95" customHeight="1" x14ac:dyDescent="0.25">
      <c r="A31" s="117">
        <v>2</v>
      </c>
      <c r="B31" s="447" t="s">
        <v>175</v>
      </c>
      <c r="C31" s="118">
        <v>3113</v>
      </c>
      <c r="D31" s="117" t="s">
        <v>167</v>
      </c>
      <c r="E31" s="1" t="s">
        <v>477</v>
      </c>
      <c r="F31" s="18">
        <v>4789000</v>
      </c>
      <c r="G31" s="18">
        <v>5161000</v>
      </c>
      <c r="J31" s="15"/>
    </row>
    <row r="32" spans="1:10" ht="12.95" customHeight="1" x14ac:dyDescent="0.25">
      <c r="A32" s="117">
        <v>2</v>
      </c>
      <c r="B32" s="447" t="s">
        <v>176</v>
      </c>
      <c r="C32" s="118">
        <v>3113</v>
      </c>
      <c r="D32" s="117" t="s">
        <v>167</v>
      </c>
      <c r="E32" s="1" t="s">
        <v>478</v>
      </c>
      <c r="F32" s="18">
        <v>2699000</v>
      </c>
      <c r="G32" s="18">
        <v>3041000</v>
      </c>
      <c r="J32" s="15"/>
    </row>
    <row r="33" spans="1:7" ht="12.95" customHeight="1" x14ac:dyDescent="0.25">
      <c r="A33" s="117">
        <v>2</v>
      </c>
      <c r="B33" s="447" t="s">
        <v>151</v>
      </c>
      <c r="C33" s="118">
        <v>3113</v>
      </c>
      <c r="D33" s="117">
        <v>5499</v>
      </c>
      <c r="E33" s="1" t="s">
        <v>807</v>
      </c>
      <c r="F33" s="18">
        <v>0</v>
      </c>
      <c r="G33" s="18">
        <v>200000</v>
      </c>
    </row>
    <row r="34" spans="1:7" ht="12.95" customHeight="1" x14ac:dyDescent="0.25">
      <c r="A34" s="119">
        <v>2</v>
      </c>
      <c r="B34" s="448"/>
      <c r="C34" s="120">
        <v>3113</v>
      </c>
      <c r="D34" s="4" t="s">
        <v>5</v>
      </c>
      <c r="E34" s="4"/>
      <c r="F34" s="22">
        <f>SUM(F28:F33)</f>
        <v>15028000</v>
      </c>
      <c r="G34" s="22">
        <f>SUM(G28:G33)</f>
        <v>16678000</v>
      </c>
    </row>
    <row r="35" spans="1:7" ht="12.95" customHeight="1" x14ac:dyDescent="0.25">
      <c r="A35" s="117">
        <v>2</v>
      </c>
      <c r="B35" s="447" t="s">
        <v>179</v>
      </c>
      <c r="C35" s="118">
        <v>3141</v>
      </c>
      <c r="D35" s="117" t="s">
        <v>167</v>
      </c>
      <c r="E35" s="1" t="s">
        <v>481</v>
      </c>
      <c r="F35" s="18">
        <v>1300000</v>
      </c>
      <c r="G35" s="18">
        <v>1300000</v>
      </c>
    </row>
    <row r="36" spans="1:7" ht="12.95" customHeight="1" x14ac:dyDescent="0.25">
      <c r="A36" s="136">
        <v>2</v>
      </c>
      <c r="B36" s="449"/>
      <c r="C36" s="137">
        <v>3141</v>
      </c>
      <c r="D36" s="85" t="s">
        <v>180</v>
      </c>
      <c r="E36" s="85"/>
      <c r="F36" s="86">
        <v>1300000</v>
      </c>
      <c r="G36" s="86">
        <f>SUM(G35)</f>
        <v>1300000</v>
      </c>
    </row>
    <row r="37" spans="1:7" ht="12.95" customHeight="1" x14ac:dyDescent="0.25">
      <c r="A37" s="117">
        <v>2</v>
      </c>
      <c r="B37" s="447" t="s">
        <v>177</v>
      </c>
      <c r="C37" s="118">
        <v>3231</v>
      </c>
      <c r="D37" s="117" t="s">
        <v>154</v>
      </c>
      <c r="E37" s="1" t="s">
        <v>479</v>
      </c>
      <c r="F37" s="18">
        <v>150000</v>
      </c>
      <c r="G37" s="18">
        <v>150000</v>
      </c>
    </row>
    <row r="38" spans="1:7" ht="12.95" customHeight="1" x14ac:dyDescent="0.25">
      <c r="A38" s="119">
        <v>2</v>
      </c>
      <c r="B38" s="448"/>
      <c r="C38" s="120">
        <v>3231</v>
      </c>
      <c r="D38" s="4" t="s">
        <v>6</v>
      </c>
      <c r="E38" s="4"/>
      <c r="F38" s="22">
        <v>150000</v>
      </c>
      <c r="G38" s="22">
        <f>SUM(G37)</f>
        <v>150000</v>
      </c>
    </row>
    <row r="39" spans="1:7" ht="12.95" customHeight="1" x14ac:dyDescent="0.25">
      <c r="A39" s="117">
        <v>2</v>
      </c>
      <c r="B39" s="447" t="s">
        <v>181</v>
      </c>
      <c r="C39" s="118">
        <v>3299</v>
      </c>
      <c r="D39" s="117" t="s">
        <v>163</v>
      </c>
      <c r="E39" s="1" t="s">
        <v>663</v>
      </c>
      <c r="F39" s="18">
        <v>150000</v>
      </c>
      <c r="G39" s="18">
        <v>150000</v>
      </c>
    </row>
    <row r="40" spans="1:7" ht="12.95" customHeight="1" x14ac:dyDescent="0.25">
      <c r="A40" s="119">
        <v>2</v>
      </c>
      <c r="B40" s="448"/>
      <c r="C40" s="120">
        <v>3299</v>
      </c>
      <c r="D40" s="4" t="s">
        <v>182</v>
      </c>
      <c r="E40" s="4"/>
      <c r="F40" s="22">
        <v>150000</v>
      </c>
      <c r="G40" s="22">
        <f>SUM(G39)</f>
        <v>150000</v>
      </c>
    </row>
    <row r="41" spans="1:7" ht="12.95" customHeight="1" x14ac:dyDescent="0.25">
      <c r="A41" s="117">
        <v>2</v>
      </c>
      <c r="B41" s="447" t="s">
        <v>178</v>
      </c>
      <c r="C41" s="118">
        <v>3421</v>
      </c>
      <c r="D41" s="117" t="s">
        <v>154</v>
      </c>
      <c r="E41" s="436" t="s">
        <v>664</v>
      </c>
      <c r="F41" s="18">
        <v>50000</v>
      </c>
      <c r="G41" s="18">
        <v>50000</v>
      </c>
    </row>
    <row r="42" spans="1:7" ht="12.95" customHeight="1" x14ac:dyDescent="0.25">
      <c r="A42" s="117">
        <v>2</v>
      </c>
      <c r="B42" s="447" t="s">
        <v>178</v>
      </c>
      <c r="C42" s="118">
        <v>3421</v>
      </c>
      <c r="D42" s="117" t="s">
        <v>167</v>
      </c>
      <c r="E42" s="436" t="s">
        <v>480</v>
      </c>
      <c r="F42" s="18">
        <v>1070000</v>
      </c>
      <c r="G42" s="18">
        <v>1070000</v>
      </c>
    </row>
    <row r="43" spans="1:7" ht="12.95" customHeight="1" thickBot="1" x14ac:dyDescent="0.3">
      <c r="A43" s="119">
        <v>2</v>
      </c>
      <c r="B43" s="448"/>
      <c r="C43" s="120">
        <v>3421</v>
      </c>
      <c r="D43" s="4" t="s">
        <v>127</v>
      </c>
      <c r="E43" s="4"/>
      <c r="F43" s="22">
        <f>SUM(F41:F42)</f>
        <v>1120000</v>
      </c>
      <c r="G43" s="22">
        <f>SUM(G41:G42)</f>
        <v>1120000</v>
      </c>
    </row>
    <row r="44" spans="1:7" ht="12.95" customHeight="1" thickBot="1" x14ac:dyDescent="0.3">
      <c r="A44" s="144">
        <v>2</v>
      </c>
      <c r="B44" s="451"/>
      <c r="C44" s="145" t="s">
        <v>586</v>
      </c>
      <c r="D44" s="146"/>
      <c r="E44" s="437"/>
      <c r="F44" s="147">
        <f>F27+F34+F36+F38+F40+F43</f>
        <v>20763000</v>
      </c>
      <c r="G44" s="362">
        <f>G27+G34+G36+G38+G40+G43</f>
        <v>22413000</v>
      </c>
    </row>
    <row r="45" spans="1:7" ht="12.95" customHeight="1" x14ac:dyDescent="0.25">
      <c r="A45" s="138">
        <v>3</v>
      </c>
      <c r="B45" s="446" t="s">
        <v>196</v>
      </c>
      <c r="C45" s="139">
        <v>3311</v>
      </c>
      <c r="D45" s="138" t="s">
        <v>197</v>
      </c>
      <c r="E45" s="435" t="s">
        <v>198</v>
      </c>
      <c r="F45" s="17">
        <v>250000</v>
      </c>
      <c r="G45" s="17">
        <v>250000</v>
      </c>
    </row>
    <row r="46" spans="1:7" ht="12.95" customHeight="1" x14ac:dyDescent="0.25">
      <c r="A46" s="119">
        <v>3</v>
      </c>
      <c r="B46" s="448"/>
      <c r="C46" s="120">
        <v>3311</v>
      </c>
      <c r="D46" s="4" t="s">
        <v>35</v>
      </c>
      <c r="E46" s="4"/>
      <c r="F46" s="22">
        <v>250000</v>
      </c>
      <c r="G46" s="22">
        <f>SUM(G45)</f>
        <v>250000</v>
      </c>
    </row>
    <row r="47" spans="1:7" ht="12.95" customHeight="1" x14ac:dyDescent="0.25">
      <c r="A47" s="117">
        <v>3</v>
      </c>
      <c r="B47" s="447" t="s">
        <v>151</v>
      </c>
      <c r="C47" s="118">
        <v>3319</v>
      </c>
      <c r="D47" s="117" t="s">
        <v>160</v>
      </c>
      <c r="E47" s="436" t="s">
        <v>678</v>
      </c>
      <c r="F47" s="18">
        <v>50000</v>
      </c>
      <c r="G47" s="18">
        <v>50000</v>
      </c>
    </row>
    <row r="48" spans="1:7" ht="12.95" customHeight="1" x14ac:dyDescent="0.25">
      <c r="A48" s="117">
        <v>3</v>
      </c>
      <c r="B48" s="447" t="s">
        <v>151</v>
      </c>
      <c r="C48" s="118">
        <v>3319</v>
      </c>
      <c r="D48" s="117" t="s">
        <v>183</v>
      </c>
      <c r="E48" s="436" t="s">
        <v>184</v>
      </c>
      <c r="F48" s="18">
        <v>5000</v>
      </c>
      <c r="G48" s="18">
        <v>5000</v>
      </c>
    </row>
    <row r="49" spans="1:7" ht="12.95" customHeight="1" x14ac:dyDescent="0.25">
      <c r="A49" s="117">
        <v>3</v>
      </c>
      <c r="B49" s="447" t="s">
        <v>151</v>
      </c>
      <c r="C49" s="118">
        <v>3319</v>
      </c>
      <c r="D49" s="117" t="s">
        <v>152</v>
      </c>
      <c r="E49" s="436" t="s">
        <v>665</v>
      </c>
      <c r="F49" s="18">
        <v>5000</v>
      </c>
      <c r="G49" s="18">
        <v>5000</v>
      </c>
    </row>
    <row r="50" spans="1:7" ht="12.95" customHeight="1" x14ac:dyDescent="0.25">
      <c r="A50" s="117">
        <v>3</v>
      </c>
      <c r="B50" s="447" t="s">
        <v>151</v>
      </c>
      <c r="C50" s="118">
        <v>3319</v>
      </c>
      <c r="D50" s="117" t="s">
        <v>185</v>
      </c>
      <c r="E50" s="436" t="s">
        <v>666</v>
      </c>
      <c r="F50" s="18">
        <v>5000</v>
      </c>
      <c r="G50" s="18">
        <v>5000</v>
      </c>
    </row>
    <row r="51" spans="1:7" ht="12.95" customHeight="1" x14ac:dyDescent="0.25">
      <c r="A51" s="117">
        <v>3</v>
      </c>
      <c r="B51" s="447" t="s">
        <v>151</v>
      </c>
      <c r="C51" s="118">
        <v>3319</v>
      </c>
      <c r="D51" s="117" t="s">
        <v>153</v>
      </c>
      <c r="E51" s="436" t="s">
        <v>667</v>
      </c>
      <c r="F51" s="18">
        <v>5000</v>
      </c>
      <c r="G51" s="18">
        <v>5000</v>
      </c>
    </row>
    <row r="52" spans="1:7" ht="12.95" customHeight="1" x14ac:dyDescent="0.25">
      <c r="A52" s="119">
        <v>3</v>
      </c>
      <c r="B52" s="448"/>
      <c r="C52" s="120">
        <v>3319</v>
      </c>
      <c r="D52" s="4" t="s">
        <v>186</v>
      </c>
      <c r="E52" s="4"/>
      <c r="F52" s="22">
        <f>SUM(F47:F51)</f>
        <v>70000</v>
      </c>
      <c r="G52" s="22">
        <f>SUM(G47:G51)</f>
        <v>70000</v>
      </c>
    </row>
    <row r="53" spans="1:7" ht="12.95" customHeight="1" x14ac:dyDescent="0.25">
      <c r="A53" s="117">
        <v>3</v>
      </c>
      <c r="B53" s="447" t="s">
        <v>151</v>
      </c>
      <c r="C53" s="118">
        <v>3322</v>
      </c>
      <c r="D53" s="117" t="s">
        <v>154</v>
      </c>
      <c r="E53" s="436" t="s">
        <v>668</v>
      </c>
      <c r="F53" s="18">
        <v>97000</v>
      </c>
      <c r="G53" s="18">
        <v>97000</v>
      </c>
    </row>
    <row r="54" spans="1:7" ht="12.95" customHeight="1" x14ac:dyDescent="0.25">
      <c r="A54" s="117">
        <v>3</v>
      </c>
      <c r="B54" s="447" t="s">
        <v>151</v>
      </c>
      <c r="C54" s="118">
        <v>3322</v>
      </c>
      <c r="D54" s="117" t="s">
        <v>187</v>
      </c>
      <c r="E54" s="436" t="s">
        <v>723</v>
      </c>
      <c r="F54" s="18">
        <v>100000</v>
      </c>
      <c r="G54" s="18">
        <v>100000</v>
      </c>
    </row>
    <row r="55" spans="1:7" ht="12.95" customHeight="1" x14ac:dyDescent="0.25">
      <c r="A55" s="117">
        <v>3</v>
      </c>
      <c r="B55" s="447" t="s">
        <v>188</v>
      </c>
      <c r="C55" s="118">
        <v>3322</v>
      </c>
      <c r="D55" s="117" t="s">
        <v>154</v>
      </c>
      <c r="E55" s="436" t="s">
        <v>724</v>
      </c>
      <c r="F55" s="18">
        <v>57000</v>
      </c>
      <c r="G55" s="18">
        <v>70000</v>
      </c>
    </row>
    <row r="56" spans="1:7" ht="12.95" customHeight="1" x14ac:dyDescent="0.25">
      <c r="A56" s="117">
        <v>3</v>
      </c>
      <c r="B56" s="447" t="s">
        <v>189</v>
      </c>
      <c r="C56" s="118">
        <v>3322</v>
      </c>
      <c r="D56" s="117" t="s">
        <v>163</v>
      </c>
      <c r="E56" s="1" t="s">
        <v>708</v>
      </c>
      <c r="F56" s="18">
        <v>350000</v>
      </c>
      <c r="G56" s="18">
        <v>450000</v>
      </c>
    </row>
    <row r="57" spans="1:7" ht="12.95" customHeight="1" x14ac:dyDescent="0.25">
      <c r="A57" s="119">
        <v>3</v>
      </c>
      <c r="B57" s="448"/>
      <c r="C57" s="120">
        <v>3322</v>
      </c>
      <c r="D57" s="4" t="s">
        <v>36</v>
      </c>
      <c r="E57" s="4"/>
      <c r="F57" s="22">
        <f>SUM(F53:F56)</f>
        <v>604000</v>
      </c>
      <c r="G57" s="22">
        <f>SUM(G53:G56)</f>
        <v>717000</v>
      </c>
    </row>
    <row r="58" spans="1:7" ht="12.95" customHeight="1" x14ac:dyDescent="0.25">
      <c r="A58" s="117">
        <v>3</v>
      </c>
      <c r="B58" s="447" t="s">
        <v>151</v>
      </c>
      <c r="C58" s="118">
        <v>3326</v>
      </c>
      <c r="D58" s="117" t="s">
        <v>154</v>
      </c>
      <c r="E58" s="436" t="s">
        <v>669</v>
      </c>
      <c r="F58" s="18">
        <v>170000</v>
      </c>
      <c r="G58" s="18">
        <v>170000</v>
      </c>
    </row>
    <row r="59" spans="1:7" ht="12.95" customHeight="1" x14ac:dyDescent="0.25">
      <c r="A59" s="119">
        <v>3</v>
      </c>
      <c r="B59" s="448"/>
      <c r="C59" s="120">
        <v>3326</v>
      </c>
      <c r="D59" s="4" t="s">
        <v>190</v>
      </c>
      <c r="E59" s="4"/>
      <c r="F59" s="22">
        <v>170000</v>
      </c>
      <c r="G59" s="22">
        <f>SUM(G58)</f>
        <v>170000</v>
      </c>
    </row>
    <row r="60" spans="1:7" ht="12.95" customHeight="1" x14ac:dyDescent="0.25">
      <c r="A60" s="117">
        <v>3</v>
      </c>
      <c r="B60" s="447" t="s">
        <v>191</v>
      </c>
      <c r="C60" s="118">
        <v>3392</v>
      </c>
      <c r="D60" s="117" t="s">
        <v>167</v>
      </c>
      <c r="E60" s="1" t="s">
        <v>482</v>
      </c>
      <c r="F60" s="18">
        <v>11583000</v>
      </c>
      <c r="G60" s="18">
        <v>11783000</v>
      </c>
    </row>
    <row r="61" spans="1:7" ht="12.95" customHeight="1" x14ac:dyDescent="0.25">
      <c r="A61" s="117">
        <v>3</v>
      </c>
      <c r="B61" s="447" t="s">
        <v>191</v>
      </c>
      <c r="C61" s="118">
        <v>3392</v>
      </c>
      <c r="D61" s="117" t="s">
        <v>167</v>
      </c>
      <c r="E61" s="1" t="s">
        <v>725</v>
      </c>
      <c r="F61" s="18">
        <v>0</v>
      </c>
      <c r="G61" s="18">
        <v>780000</v>
      </c>
    </row>
    <row r="62" spans="1:7" ht="12.95" customHeight="1" x14ac:dyDescent="0.25">
      <c r="A62" s="119">
        <v>3</v>
      </c>
      <c r="B62" s="448"/>
      <c r="C62" s="120">
        <v>3392</v>
      </c>
      <c r="D62" s="4" t="s">
        <v>128</v>
      </c>
      <c r="E62" s="4"/>
      <c r="F62" s="22">
        <f>SUM(F60:F61)</f>
        <v>11583000</v>
      </c>
      <c r="G62" s="22">
        <f>SUM(G60:G61)</f>
        <v>12563000</v>
      </c>
    </row>
    <row r="63" spans="1:7" ht="12.95" customHeight="1" x14ac:dyDescent="0.25">
      <c r="A63" s="117">
        <v>3</v>
      </c>
      <c r="B63" s="447" t="s">
        <v>192</v>
      </c>
      <c r="C63" s="118">
        <v>3392</v>
      </c>
      <c r="D63" s="117" t="s">
        <v>163</v>
      </c>
      <c r="E63" s="1" t="s">
        <v>679</v>
      </c>
      <c r="F63" s="18">
        <v>705000</v>
      </c>
      <c r="G63" s="18">
        <v>705000</v>
      </c>
    </row>
    <row r="64" spans="1:7" ht="12.95" customHeight="1" x14ac:dyDescent="0.25">
      <c r="A64" s="119">
        <v>3</v>
      </c>
      <c r="B64" s="448"/>
      <c r="C64" s="120">
        <v>3392</v>
      </c>
      <c r="D64" s="4" t="s">
        <v>193</v>
      </c>
      <c r="E64" s="4"/>
      <c r="F64" s="22">
        <v>705000</v>
      </c>
      <c r="G64" s="22">
        <f>SUM(G63)</f>
        <v>705000</v>
      </c>
    </row>
    <row r="65" spans="1:7" ht="12.95" customHeight="1" x14ac:dyDescent="0.25">
      <c r="A65" s="117">
        <v>3</v>
      </c>
      <c r="B65" s="447" t="s">
        <v>194</v>
      </c>
      <c r="C65" s="118">
        <v>3392</v>
      </c>
      <c r="D65" s="117" t="s">
        <v>163</v>
      </c>
      <c r="E65" s="1" t="s">
        <v>680</v>
      </c>
      <c r="F65" s="18">
        <v>250000</v>
      </c>
      <c r="G65" s="18">
        <v>250000</v>
      </c>
    </row>
    <row r="66" spans="1:7" ht="12.95" customHeight="1" thickBot="1" x14ac:dyDescent="0.3">
      <c r="A66" s="136">
        <v>3</v>
      </c>
      <c r="B66" s="449"/>
      <c r="C66" s="137">
        <v>3392</v>
      </c>
      <c r="D66" s="85" t="s">
        <v>195</v>
      </c>
      <c r="E66" s="85"/>
      <c r="F66" s="86">
        <v>250000</v>
      </c>
      <c r="G66" s="86">
        <f>SUM(G65)</f>
        <v>250000</v>
      </c>
    </row>
    <row r="67" spans="1:7" ht="12.95" customHeight="1" thickBot="1" x14ac:dyDescent="0.3">
      <c r="A67" s="144">
        <v>3</v>
      </c>
      <c r="B67" s="451"/>
      <c r="C67" s="145" t="s">
        <v>587</v>
      </c>
      <c r="D67" s="146"/>
      <c r="E67" s="437"/>
      <c r="F67" s="147">
        <f>F46+F52+F57+F59+F62+F64+F66</f>
        <v>13632000</v>
      </c>
      <c r="G67" s="362">
        <f>G46+G52+G57+G59+G62+G64+G66</f>
        <v>14725000</v>
      </c>
    </row>
    <row r="68" spans="1:7" ht="12.95" customHeight="1" x14ac:dyDescent="0.25">
      <c r="A68" s="138">
        <v>4</v>
      </c>
      <c r="B68" s="446" t="s">
        <v>151</v>
      </c>
      <c r="C68" s="139">
        <v>3341</v>
      </c>
      <c r="D68" s="138" t="s">
        <v>153</v>
      </c>
      <c r="E68" s="435" t="s">
        <v>726</v>
      </c>
      <c r="F68" s="17">
        <v>920000</v>
      </c>
      <c r="G68" s="17">
        <v>940000</v>
      </c>
    </row>
    <row r="69" spans="1:7" ht="12.95" customHeight="1" x14ac:dyDescent="0.25">
      <c r="A69" s="119">
        <v>4</v>
      </c>
      <c r="B69" s="448"/>
      <c r="C69" s="120">
        <v>3341</v>
      </c>
      <c r="D69" s="4" t="s">
        <v>199</v>
      </c>
      <c r="E69" s="4"/>
      <c r="F69" s="22">
        <v>920000</v>
      </c>
      <c r="G69" s="22">
        <f>SUM(G68)</f>
        <v>940000</v>
      </c>
    </row>
    <row r="70" spans="1:7" ht="12.95" customHeight="1" x14ac:dyDescent="0.25">
      <c r="A70" s="117">
        <v>4</v>
      </c>
      <c r="B70" s="447" t="s">
        <v>151</v>
      </c>
      <c r="C70" s="118">
        <v>3349</v>
      </c>
      <c r="D70" s="117" t="s">
        <v>153</v>
      </c>
      <c r="E70" s="436" t="s">
        <v>728</v>
      </c>
      <c r="F70" s="18">
        <v>20000</v>
      </c>
      <c r="G70" s="18">
        <v>20000</v>
      </c>
    </row>
    <row r="71" spans="1:7" ht="12.95" customHeight="1" x14ac:dyDescent="0.25">
      <c r="A71" s="117">
        <v>4</v>
      </c>
      <c r="B71" s="447" t="s">
        <v>151</v>
      </c>
      <c r="C71" s="118">
        <v>3349</v>
      </c>
      <c r="D71" s="117">
        <v>5169</v>
      </c>
      <c r="E71" s="436" t="s">
        <v>729</v>
      </c>
      <c r="F71" s="18">
        <v>50000</v>
      </c>
      <c r="G71" s="18">
        <v>50000</v>
      </c>
    </row>
    <row r="72" spans="1:7" ht="12.95" customHeight="1" x14ac:dyDescent="0.25">
      <c r="A72" s="119">
        <v>4</v>
      </c>
      <c r="B72" s="448"/>
      <c r="C72" s="120">
        <v>3349</v>
      </c>
      <c r="D72" s="4" t="s">
        <v>39</v>
      </c>
      <c r="E72" s="4"/>
      <c r="F72" s="22">
        <f>SUM(F70:F71)</f>
        <v>70000</v>
      </c>
      <c r="G72" s="22">
        <f>SUM(G70:G71)</f>
        <v>70000</v>
      </c>
    </row>
    <row r="73" spans="1:7" ht="12.95" customHeight="1" x14ac:dyDescent="0.25">
      <c r="A73" s="117">
        <v>4</v>
      </c>
      <c r="B73" s="447" t="s">
        <v>151</v>
      </c>
      <c r="C73" s="118">
        <v>3392</v>
      </c>
      <c r="D73" s="117" t="s">
        <v>160</v>
      </c>
      <c r="E73" s="436" t="s">
        <v>681</v>
      </c>
      <c r="F73" s="18">
        <v>20000</v>
      </c>
      <c r="G73" s="18">
        <v>20000</v>
      </c>
    </row>
    <row r="74" spans="1:7" ht="12.95" customHeight="1" x14ac:dyDescent="0.25">
      <c r="A74" s="117">
        <v>4</v>
      </c>
      <c r="B74" s="447" t="s">
        <v>151</v>
      </c>
      <c r="C74" s="118">
        <v>3392</v>
      </c>
      <c r="D74" s="117" t="s">
        <v>152</v>
      </c>
      <c r="E74" s="436" t="s">
        <v>682</v>
      </c>
      <c r="F74" s="18">
        <v>10000</v>
      </c>
      <c r="G74" s="18">
        <v>10000</v>
      </c>
    </row>
    <row r="75" spans="1:7" ht="12.95" customHeight="1" x14ac:dyDescent="0.25">
      <c r="A75" s="117">
        <v>4</v>
      </c>
      <c r="B75" s="447" t="s">
        <v>151</v>
      </c>
      <c r="C75" s="118">
        <v>3392</v>
      </c>
      <c r="D75" s="117" t="s">
        <v>153</v>
      </c>
      <c r="E75" s="436" t="s">
        <v>727</v>
      </c>
      <c r="F75" s="18">
        <v>140000</v>
      </c>
      <c r="G75" s="18">
        <v>140000</v>
      </c>
    </row>
    <row r="76" spans="1:7" ht="12.95" customHeight="1" x14ac:dyDescent="0.25">
      <c r="A76" s="117">
        <v>4</v>
      </c>
      <c r="B76" s="447" t="s">
        <v>151</v>
      </c>
      <c r="C76" s="118">
        <v>3392</v>
      </c>
      <c r="D76" s="117" t="s">
        <v>154</v>
      </c>
      <c r="E76" s="436" t="s">
        <v>200</v>
      </c>
      <c r="F76" s="18">
        <v>10000</v>
      </c>
      <c r="G76" s="18">
        <v>10000</v>
      </c>
    </row>
    <row r="77" spans="1:7" ht="12.95" customHeight="1" x14ac:dyDescent="0.25">
      <c r="A77" s="117">
        <v>4</v>
      </c>
      <c r="B77" s="447" t="s">
        <v>151</v>
      </c>
      <c r="C77" s="118">
        <v>3392</v>
      </c>
      <c r="D77" s="117" t="s">
        <v>156</v>
      </c>
      <c r="E77" s="436" t="s">
        <v>670</v>
      </c>
      <c r="F77" s="18">
        <v>60000</v>
      </c>
      <c r="G77" s="18">
        <v>60000</v>
      </c>
    </row>
    <row r="78" spans="1:7" ht="12.95" customHeight="1" x14ac:dyDescent="0.25">
      <c r="A78" s="117">
        <v>4</v>
      </c>
      <c r="B78" s="447" t="s">
        <v>151</v>
      </c>
      <c r="C78" s="118">
        <v>3392</v>
      </c>
      <c r="D78" s="117" t="s">
        <v>157</v>
      </c>
      <c r="E78" s="436" t="s">
        <v>671</v>
      </c>
      <c r="F78" s="18">
        <v>60000</v>
      </c>
      <c r="G78" s="18">
        <v>60000</v>
      </c>
    </row>
    <row r="79" spans="1:7" ht="12.95" customHeight="1" x14ac:dyDescent="0.25">
      <c r="A79" s="119">
        <v>4</v>
      </c>
      <c r="B79" s="448"/>
      <c r="C79" s="120">
        <v>3392</v>
      </c>
      <c r="D79" s="4" t="s">
        <v>37</v>
      </c>
      <c r="E79" s="4"/>
      <c r="F79" s="22">
        <f>SUM(F73:F78)</f>
        <v>300000</v>
      </c>
      <c r="G79" s="22">
        <f>SUM(G73:G78)</f>
        <v>300000</v>
      </c>
    </row>
    <row r="80" spans="1:7" ht="12.95" customHeight="1" x14ac:dyDescent="0.25">
      <c r="A80" s="117">
        <v>4</v>
      </c>
      <c r="B80" s="447" t="s">
        <v>151</v>
      </c>
      <c r="C80" s="118">
        <v>3399</v>
      </c>
      <c r="D80" s="117" t="s">
        <v>160</v>
      </c>
      <c r="E80" s="436" t="s">
        <v>676</v>
      </c>
      <c r="F80" s="18">
        <v>20000</v>
      </c>
      <c r="G80" s="18">
        <v>20000</v>
      </c>
    </row>
    <row r="81" spans="1:8" ht="12.95" customHeight="1" x14ac:dyDescent="0.25">
      <c r="A81" s="117">
        <v>4</v>
      </c>
      <c r="B81" s="447" t="s">
        <v>151</v>
      </c>
      <c r="C81" s="118">
        <v>3399</v>
      </c>
      <c r="D81" s="117" t="s">
        <v>152</v>
      </c>
      <c r="E81" s="436" t="s">
        <v>672</v>
      </c>
      <c r="F81" s="18">
        <v>60000</v>
      </c>
      <c r="G81" s="18">
        <v>60000</v>
      </c>
    </row>
    <row r="82" spans="1:8" ht="12.95" customHeight="1" x14ac:dyDescent="0.25">
      <c r="A82" s="117">
        <v>4</v>
      </c>
      <c r="B82" s="447" t="s">
        <v>151</v>
      </c>
      <c r="C82" s="118">
        <v>3399</v>
      </c>
      <c r="D82" s="117" t="s">
        <v>153</v>
      </c>
      <c r="E82" s="436" t="s">
        <v>673</v>
      </c>
      <c r="F82" s="18">
        <v>60000</v>
      </c>
      <c r="G82" s="18">
        <v>70000</v>
      </c>
    </row>
    <row r="83" spans="1:8" ht="12.95" customHeight="1" x14ac:dyDescent="0.25">
      <c r="A83" s="117">
        <v>4</v>
      </c>
      <c r="B83" s="447" t="s">
        <v>151</v>
      </c>
      <c r="C83" s="118">
        <v>3399</v>
      </c>
      <c r="D83" s="117" t="s">
        <v>156</v>
      </c>
      <c r="E83" s="436" t="s">
        <v>674</v>
      </c>
      <c r="F83" s="18">
        <v>20000</v>
      </c>
      <c r="G83" s="18">
        <v>20000</v>
      </c>
    </row>
    <row r="84" spans="1:8" ht="12.95" customHeight="1" x14ac:dyDescent="0.25">
      <c r="A84" s="117">
        <v>4</v>
      </c>
      <c r="B84" s="447" t="s">
        <v>151</v>
      </c>
      <c r="C84" s="118">
        <v>3399</v>
      </c>
      <c r="D84" s="117" t="s">
        <v>157</v>
      </c>
      <c r="E84" s="436" t="s">
        <v>675</v>
      </c>
      <c r="F84" s="18">
        <v>260000</v>
      </c>
      <c r="G84" s="18">
        <v>330000</v>
      </c>
    </row>
    <row r="85" spans="1:8" ht="12.95" customHeight="1" x14ac:dyDescent="0.25">
      <c r="A85" s="117">
        <v>4</v>
      </c>
      <c r="B85" s="447" t="s">
        <v>151</v>
      </c>
      <c r="C85" s="118">
        <v>3399</v>
      </c>
      <c r="D85" s="117" t="s">
        <v>201</v>
      </c>
      <c r="E85" s="436" t="s">
        <v>202</v>
      </c>
      <c r="F85" s="18">
        <v>30000</v>
      </c>
      <c r="G85" s="18">
        <v>30000</v>
      </c>
    </row>
    <row r="86" spans="1:8" ht="12.95" customHeight="1" thickBot="1" x14ac:dyDescent="0.3">
      <c r="A86" s="136">
        <v>4</v>
      </c>
      <c r="B86" s="449"/>
      <c r="C86" s="137">
        <v>3399</v>
      </c>
      <c r="D86" s="85" t="s">
        <v>203</v>
      </c>
      <c r="E86" s="85"/>
      <c r="F86" s="86">
        <f>SUM(F80:F85)</f>
        <v>450000</v>
      </c>
      <c r="G86" s="86">
        <f>SUM(G80:G85)</f>
        <v>530000</v>
      </c>
    </row>
    <row r="87" spans="1:8" ht="12.95" customHeight="1" thickBot="1" x14ac:dyDescent="0.3">
      <c r="A87" s="144">
        <v>4</v>
      </c>
      <c r="B87" s="451"/>
      <c r="C87" s="145" t="s">
        <v>588</v>
      </c>
      <c r="D87" s="146"/>
      <c r="E87" s="154"/>
      <c r="F87" s="142">
        <f>SUM(F86+F79+F72+F69)</f>
        <v>1740000</v>
      </c>
      <c r="G87" s="257">
        <f>SUM(G86+G79+G72+G69)</f>
        <v>1840000</v>
      </c>
    </row>
    <row r="88" spans="1:8" ht="12.95" customHeight="1" x14ac:dyDescent="0.25">
      <c r="A88" s="138">
        <v>5</v>
      </c>
      <c r="B88" s="446" t="s">
        <v>151</v>
      </c>
      <c r="C88" s="139">
        <v>3412</v>
      </c>
      <c r="D88" s="138" t="s">
        <v>160</v>
      </c>
      <c r="E88" s="435" t="s">
        <v>705</v>
      </c>
      <c r="F88" s="17">
        <v>80000</v>
      </c>
      <c r="G88" s="17">
        <v>80000</v>
      </c>
    </row>
    <row r="89" spans="1:8" ht="12.95" customHeight="1" x14ac:dyDescent="0.25">
      <c r="A89" s="117">
        <v>5</v>
      </c>
      <c r="B89" s="447" t="s">
        <v>151</v>
      </c>
      <c r="C89" s="118">
        <v>3412</v>
      </c>
      <c r="D89" s="117" t="s">
        <v>153</v>
      </c>
      <c r="E89" s="436" t="s">
        <v>706</v>
      </c>
      <c r="F89" s="18">
        <v>10000</v>
      </c>
      <c r="G89" s="18">
        <v>10000</v>
      </c>
    </row>
    <row r="90" spans="1:8" ht="12.95" customHeight="1" x14ac:dyDescent="0.25">
      <c r="A90" s="117">
        <v>5</v>
      </c>
      <c r="B90" s="447" t="s">
        <v>151</v>
      </c>
      <c r="C90" s="118">
        <v>3412</v>
      </c>
      <c r="D90" s="117" t="s">
        <v>154</v>
      </c>
      <c r="E90" s="436" t="s">
        <v>707</v>
      </c>
      <c r="F90" s="18">
        <v>270000</v>
      </c>
      <c r="G90" s="18">
        <v>346000</v>
      </c>
    </row>
    <row r="91" spans="1:8" ht="12.95" customHeight="1" x14ac:dyDescent="0.25">
      <c r="A91" s="117">
        <v>5</v>
      </c>
      <c r="B91" s="447" t="s">
        <v>210</v>
      </c>
      <c r="C91" s="118">
        <v>3412</v>
      </c>
      <c r="D91" s="117" t="s">
        <v>154</v>
      </c>
      <c r="E91" s="436" t="s">
        <v>751</v>
      </c>
      <c r="F91" s="18">
        <v>64000</v>
      </c>
      <c r="G91" s="18">
        <v>66000</v>
      </c>
      <c r="H91" s="20"/>
    </row>
    <row r="92" spans="1:8" ht="12.95" customHeight="1" x14ac:dyDescent="0.25">
      <c r="A92" s="119">
        <v>5</v>
      </c>
      <c r="B92" s="452"/>
      <c r="C92" s="120">
        <v>3412</v>
      </c>
      <c r="D92" s="4" t="s">
        <v>483</v>
      </c>
      <c r="E92" s="4"/>
      <c r="F92" s="22">
        <f>SUM(F88:F91)</f>
        <v>424000</v>
      </c>
      <c r="G92" s="22">
        <f>SUM(G88:G91)</f>
        <v>502000</v>
      </c>
    </row>
    <row r="93" spans="1:8" ht="12.95" customHeight="1" x14ac:dyDescent="0.25">
      <c r="A93" s="117">
        <v>5</v>
      </c>
      <c r="B93" s="447" t="s">
        <v>204</v>
      </c>
      <c r="C93" s="118">
        <v>3419</v>
      </c>
      <c r="D93" s="117" t="s">
        <v>160</v>
      </c>
      <c r="E93" s="1" t="s">
        <v>683</v>
      </c>
      <c r="F93" s="18">
        <v>30000</v>
      </c>
      <c r="G93" s="18">
        <v>30000</v>
      </c>
    </row>
    <row r="94" spans="1:8" ht="12.95" customHeight="1" x14ac:dyDescent="0.25">
      <c r="A94" s="117">
        <v>5</v>
      </c>
      <c r="B94" s="447" t="s">
        <v>204</v>
      </c>
      <c r="C94" s="118">
        <v>3419</v>
      </c>
      <c r="D94" s="117" t="s">
        <v>183</v>
      </c>
      <c r="E94" s="1" t="s">
        <v>684</v>
      </c>
      <c r="F94" s="18">
        <v>15000</v>
      </c>
      <c r="G94" s="18">
        <v>15000</v>
      </c>
    </row>
    <row r="95" spans="1:8" ht="12.95" customHeight="1" x14ac:dyDescent="0.25">
      <c r="A95" s="117">
        <v>5</v>
      </c>
      <c r="B95" s="447"/>
      <c r="C95" s="118">
        <v>3419</v>
      </c>
      <c r="D95" s="117">
        <v>5137</v>
      </c>
      <c r="E95" s="1" t="s">
        <v>699</v>
      </c>
      <c r="F95" s="18">
        <v>0</v>
      </c>
      <c r="G95" s="18">
        <v>45000</v>
      </c>
    </row>
    <row r="96" spans="1:8" ht="12.95" customHeight="1" x14ac:dyDescent="0.25">
      <c r="A96" s="117">
        <v>5</v>
      </c>
      <c r="B96" s="447" t="s">
        <v>204</v>
      </c>
      <c r="C96" s="118">
        <v>3419</v>
      </c>
      <c r="D96" s="117" t="s">
        <v>153</v>
      </c>
      <c r="E96" s="1" t="s">
        <v>685</v>
      </c>
      <c r="F96" s="18">
        <v>125000</v>
      </c>
      <c r="G96" s="18">
        <v>130000</v>
      </c>
    </row>
    <row r="97" spans="1:7" ht="12.95" customHeight="1" x14ac:dyDescent="0.25">
      <c r="A97" s="117">
        <v>5</v>
      </c>
      <c r="B97" s="447" t="s">
        <v>204</v>
      </c>
      <c r="C97" s="118">
        <v>3419</v>
      </c>
      <c r="D97" s="117" t="s">
        <v>156</v>
      </c>
      <c r="E97" s="1" t="s">
        <v>686</v>
      </c>
      <c r="F97" s="18">
        <v>30000</v>
      </c>
      <c r="G97" s="18">
        <v>30000</v>
      </c>
    </row>
    <row r="98" spans="1:7" ht="12.95" customHeight="1" x14ac:dyDescent="0.25">
      <c r="A98" s="117">
        <v>5</v>
      </c>
      <c r="B98" s="447" t="s">
        <v>204</v>
      </c>
      <c r="C98" s="118">
        <v>3419</v>
      </c>
      <c r="D98" s="117" t="s">
        <v>157</v>
      </c>
      <c r="E98" s="1" t="s">
        <v>687</v>
      </c>
      <c r="F98" s="18">
        <v>40000</v>
      </c>
      <c r="G98" s="18">
        <v>40000</v>
      </c>
    </row>
    <row r="99" spans="1:7" ht="12.95" customHeight="1" x14ac:dyDescent="0.25">
      <c r="A99" s="117">
        <v>5</v>
      </c>
      <c r="B99" s="447" t="s">
        <v>204</v>
      </c>
      <c r="C99" s="118">
        <v>3419</v>
      </c>
      <c r="D99" s="117" t="s">
        <v>201</v>
      </c>
      <c r="E99" s="1" t="s">
        <v>688</v>
      </c>
      <c r="F99" s="18">
        <v>90000</v>
      </c>
      <c r="G99" s="18">
        <v>90000</v>
      </c>
    </row>
    <row r="100" spans="1:7" ht="12.95" customHeight="1" x14ac:dyDescent="0.25">
      <c r="A100" s="119">
        <v>5</v>
      </c>
      <c r="B100" s="452"/>
      <c r="C100" s="120">
        <v>3419</v>
      </c>
      <c r="D100" s="4" t="s">
        <v>130</v>
      </c>
      <c r="E100" s="4"/>
      <c r="F100" s="22">
        <f>SUM(F93:F99)</f>
        <v>330000</v>
      </c>
      <c r="G100" s="22">
        <f>SUM(G93:G99)</f>
        <v>380000</v>
      </c>
    </row>
    <row r="101" spans="1:7" ht="12.95" customHeight="1" x14ac:dyDescent="0.25">
      <c r="A101" s="117">
        <v>5</v>
      </c>
      <c r="B101" s="447" t="s">
        <v>211</v>
      </c>
      <c r="C101" s="118">
        <v>3419</v>
      </c>
      <c r="D101" s="117" t="s">
        <v>163</v>
      </c>
      <c r="E101" s="436" t="s">
        <v>765</v>
      </c>
      <c r="F101" s="18">
        <v>400000</v>
      </c>
      <c r="G101" s="18">
        <v>400000</v>
      </c>
    </row>
    <row r="102" spans="1:7" ht="12.95" customHeight="1" x14ac:dyDescent="0.25">
      <c r="A102" s="117">
        <v>5</v>
      </c>
      <c r="B102" s="447" t="s">
        <v>212</v>
      </c>
      <c r="C102" s="118">
        <v>3419</v>
      </c>
      <c r="D102" s="117" t="s">
        <v>163</v>
      </c>
      <c r="E102" s="436" t="s">
        <v>689</v>
      </c>
      <c r="F102" s="18">
        <v>2650000</v>
      </c>
      <c r="G102" s="18">
        <v>4150000</v>
      </c>
    </row>
    <row r="103" spans="1:7" ht="12.95" customHeight="1" x14ac:dyDescent="0.25">
      <c r="A103" s="117">
        <v>5</v>
      </c>
      <c r="B103" s="447" t="s">
        <v>213</v>
      </c>
      <c r="C103" s="118">
        <v>3419</v>
      </c>
      <c r="D103" s="117" t="s">
        <v>163</v>
      </c>
      <c r="E103" s="436" t="s">
        <v>690</v>
      </c>
      <c r="F103" s="18">
        <v>1140000</v>
      </c>
      <c r="G103" s="18">
        <v>1640000</v>
      </c>
    </row>
    <row r="104" spans="1:7" ht="12.95" customHeight="1" x14ac:dyDescent="0.25">
      <c r="A104" s="119">
        <v>5</v>
      </c>
      <c r="B104" s="448"/>
      <c r="C104" s="120">
        <v>3419</v>
      </c>
      <c r="D104" s="4" t="s">
        <v>766</v>
      </c>
      <c r="E104" s="4"/>
      <c r="F104" s="22">
        <f>SUM(F101:F103)</f>
        <v>4190000</v>
      </c>
      <c r="G104" s="22">
        <f>SUM(G101:G103)</f>
        <v>6190000</v>
      </c>
    </row>
    <row r="105" spans="1:7" ht="12.95" customHeight="1" x14ac:dyDescent="0.25">
      <c r="A105" s="117">
        <v>5</v>
      </c>
      <c r="B105" s="453">
        <v>1000000003107</v>
      </c>
      <c r="C105" s="118">
        <v>3419</v>
      </c>
      <c r="D105" s="117" t="s">
        <v>217</v>
      </c>
      <c r="E105" s="1" t="s">
        <v>691</v>
      </c>
      <c r="F105" s="18">
        <v>1000000</v>
      </c>
      <c r="G105" s="18">
        <v>1000000</v>
      </c>
    </row>
    <row r="106" spans="1:7" ht="12.95" customHeight="1" x14ac:dyDescent="0.25">
      <c r="A106" s="119">
        <v>5</v>
      </c>
      <c r="B106" s="448"/>
      <c r="C106" s="120">
        <v>3419</v>
      </c>
      <c r="D106" s="4" t="s">
        <v>767</v>
      </c>
      <c r="E106" s="4"/>
      <c r="F106" s="22">
        <v>1000000</v>
      </c>
      <c r="G106" s="22">
        <f>SUM(G105)</f>
        <v>1000000</v>
      </c>
    </row>
    <row r="107" spans="1:7" ht="12.95" customHeight="1" x14ac:dyDescent="0.25">
      <c r="A107" s="117">
        <v>5</v>
      </c>
      <c r="B107" s="447" t="s">
        <v>196</v>
      </c>
      <c r="C107" s="118">
        <v>3419</v>
      </c>
      <c r="D107" s="117" t="s">
        <v>214</v>
      </c>
      <c r="E107" s="436" t="s">
        <v>215</v>
      </c>
      <c r="F107" s="18">
        <v>100000</v>
      </c>
      <c r="G107" s="18">
        <v>100000</v>
      </c>
    </row>
    <row r="108" spans="1:7" ht="12.95" customHeight="1" x14ac:dyDescent="0.25">
      <c r="A108" s="117">
        <v>5</v>
      </c>
      <c r="B108" s="447" t="s">
        <v>196</v>
      </c>
      <c r="C108" s="118">
        <v>3419</v>
      </c>
      <c r="D108" s="117" t="s">
        <v>163</v>
      </c>
      <c r="E108" s="436" t="s">
        <v>216</v>
      </c>
      <c r="F108" s="18">
        <v>1912000</v>
      </c>
      <c r="G108" s="18">
        <v>2240000</v>
      </c>
    </row>
    <row r="109" spans="1:7" ht="12.95" customHeight="1" x14ac:dyDescent="0.25">
      <c r="A109" s="117">
        <v>5</v>
      </c>
      <c r="B109" s="447" t="s">
        <v>196</v>
      </c>
      <c r="C109" s="118">
        <v>3419</v>
      </c>
      <c r="D109" s="117" t="s">
        <v>163</v>
      </c>
      <c r="E109" s="436" t="s">
        <v>484</v>
      </c>
      <c r="F109" s="18">
        <v>80000</v>
      </c>
      <c r="G109" s="18">
        <v>80000</v>
      </c>
    </row>
    <row r="110" spans="1:7" ht="12.95" customHeight="1" x14ac:dyDescent="0.25">
      <c r="A110" s="117">
        <v>5</v>
      </c>
      <c r="B110" s="447" t="s">
        <v>196</v>
      </c>
      <c r="C110" s="118">
        <v>3419</v>
      </c>
      <c r="D110" s="117" t="s">
        <v>163</v>
      </c>
      <c r="E110" s="436" t="s">
        <v>485</v>
      </c>
      <c r="F110" s="18">
        <v>150000</v>
      </c>
      <c r="G110" s="18">
        <v>0</v>
      </c>
    </row>
    <row r="111" spans="1:7" ht="12.95" customHeight="1" x14ac:dyDescent="0.25">
      <c r="A111" s="117">
        <v>5</v>
      </c>
      <c r="B111" s="447" t="s">
        <v>196</v>
      </c>
      <c r="C111" s="118">
        <v>3419</v>
      </c>
      <c r="D111" s="117">
        <v>5222</v>
      </c>
      <c r="E111" s="436" t="s">
        <v>853</v>
      </c>
      <c r="F111" s="18">
        <v>0</v>
      </c>
      <c r="G111" s="18">
        <v>500000</v>
      </c>
    </row>
    <row r="112" spans="1:7" ht="12.95" customHeight="1" x14ac:dyDescent="0.25">
      <c r="A112" s="119">
        <v>5</v>
      </c>
      <c r="B112" s="448"/>
      <c r="C112" s="120">
        <v>3419</v>
      </c>
      <c r="D112" s="148" t="s">
        <v>768</v>
      </c>
      <c r="E112" s="4"/>
      <c r="F112" s="22">
        <f>SUM(F107:F110)</f>
        <v>2242000</v>
      </c>
      <c r="G112" s="22">
        <f>SUM(G107:G111)</f>
        <v>2920000</v>
      </c>
    </row>
    <row r="113" spans="1:10" ht="12.95" customHeight="1" x14ac:dyDescent="0.25">
      <c r="A113" s="117">
        <v>5</v>
      </c>
      <c r="B113" s="447" t="s">
        <v>218</v>
      </c>
      <c r="C113" s="118">
        <v>3429</v>
      </c>
      <c r="D113" s="117" t="s">
        <v>214</v>
      </c>
      <c r="E113" s="436" t="s">
        <v>219</v>
      </c>
      <c r="F113" s="18">
        <v>3220000</v>
      </c>
      <c r="G113" s="18">
        <v>3340000</v>
      </c>
    </row>
    <row r="114" spans="1:10" ht="12.95" customHeight="1" thickBot="1" x14ac:dyDescent="0.3">
      <c r="A114" s="136">
        <v>5</v>
      </c>
      <c r="B114" s="449"/>
      <c r="C114" s="137">
        <v>3429</v>
      </c>
      <c r="D114" s="85" t="s">
        <v>486</v>
      </c>
      <c r="E114" s="85"/>
      <c r="F114" s="86">
        <f>SUM(F113)</f>
        <v>3220000</v>
      </c>
      <c r="G114" s="86">
        <f>SUM(G113)</f>
        <v>3340000</v>
      </c>
    </row>
    <row r="115" spans="1:10" ht="12.95" customHeight="1" thickBot="1" x14ac:dyDescent="0.3">
      <c r="A115" s="144">
        <v>5</v>
      </c>
      <c r="B115" s="451"/>
      <c r="C115" s="145" t="s">
        <v>589</v>
      </c>
      <c r="D115" s="149"/>
      <c r="E115" s="149"/>
      <c r="F115" s="142">
        <f>F92+F100+F104+F112+F106+F114</f>
        <v>11406000</v>
      </c>
      <c r="G115" s="257">
        <f>G92+G100+G104+G112+G106+G114</f>
        <v>14332000</v>
      </c>
    </row>
    <row r="116" spans="1:10" s="109" customFormat="1" ht="12.95" customHeight="1" x14ac:dyDescent="0.25">
      <c r="A116" s="158">
        <v>6</v>
      </c>
      <c r="B116" s="454">
        <v>2500000003300</v>
      </c>
      <c r="C116" s="404">
        <v>3525</v>
      </c>
      <c r="D116" s="404">
        <v>5222</v>
      </c>
      <c r="E116" s="404" t="s">
        <v>868</v>
      </c>
      <c r="F116" s="24">
        <v>0</v>
      </c>
      <c r="G116" s="24">
        <v>200000</v>
      </c>
      <c r="J116" s="351"/>
    </row>
    <row r="117" spans="1:10" s="109" customFormat="1" ht="12.95" customHeight="1" x14ac:dyDescent="0.25">
      <c r="A117" s="66"/>
      <c r="B117" s="455"/>
      <c r="C117" s="394">
        <v>3525</v>
      </c>
      <c r="D117" s="394" t="s">
        <v>869</v>
      </c>
      <c r="E117" s="394"/>
      <c r="F117" s="26">
        <f>SUM(F116)</f>
        <v>0</v>
      </c>
      <c r="G117" s="26">
        <f>SUM(G116)</f>
        <v>200000</v>
      </c>
      <c r="J117" s="351"/>
    </row>
    <row r="118" spans="1:10" ht="12.95" customHeight="1" x14ac:dyDescent="0.25">
      <c r="A118" s="138">
        <v>6</v>
      </c>
      <c r="B118" s="454">
        <v>2500000003102</v>
      </c>
      <c r="C118" s="139">
        <v>3543</v>
      </c>
      <c r="D118" s="138" t="s">
        <v>163</v>
      </c>
      <c r="E118" s="435" t="s">
        <v>692</v>
      </c>
      <c r="F118" s="17">
        <v>270000</v>
      </c>
      <c r="G118" s="17">
        <v>270000</v>
      </c>
    </row>
    <row r="119" spans="1:10" ht="12.95" customHeight="1" x14ac:dyDescent="0.25">
      <c r="A119" s="117">
        <v>6</v>
      </c>
      <c r="B119" s="453">
        <v>2500000003202</v>
      </c>
      <c r="C119" s="118">
        <v>3543</v>
      </c>
      <c r="D119" s="117" t="s">
        <v>163</v>
      </c>
      <c r="E119" s="436" t="s">
        <v>693</v>
      </c>
      <c r="F119" s="18">
        <v>280000</v>
      </c>
      <c r="G119" s="18">
        <v>280000</v>
      </c>
    </row>
    <row r="120" spans="1:10" ht="12.95" customHeight="1" x14ac:dyDescent="0.25">
      <c r="A120" s="119">
        <v>6</v>
      </c>
      <c r="B120" s="448"/>
      <c r="C120" s="120">
        <v>3543</v>
      </c>
      <c r="D120" s="4" t="s">
        <v>238</v>
      </c>
      <c r="E120" s="4"/>
      <c r="F120" s="22">
        <f>SUM(F118:F119)</f>
        <v>550000</v>
      </c>
      <c r="G120" s="22">
        <f>SUM(G118:G119)</f>
        <v>550000</v>
      </c>
    </row>
    <row r="121" spans="1:10" ht="12.95" customHeight="1" x14ac:dyDescent="0.25">
      <c r="A121" s="117">
        <v>6</v>
      </c>
      <c r="B121" s="453">
        <v>2500000000000</v>
      </c>
      <c r="C121" s="118">
        <v>4333</v>
      </c>
      <c r="D121" s="117" t="s">
        <v>163</v>
      </c>
      <c r="E121" s="1" t="s">
        <v>694</v>
      </c>
      <c r="F121" s="18">
        <v>300000</v>
      </c>
      <c r="G121" s="18">
        <v>300000</v>
      </c>
    </row>
    <row r="122" spans="1:10" ht="12.95" customHeight="1" x14ac:dyDescent="0.25">
      <c r="A122" s="117">
        <v>6</v>
      </c>
      <c r="B122" s="453">
        <v>2500000000000</v>
      </c>
      <c r="C122" s="118">
        <v>4333</v>
      </c>
      <c r="D122" s="117" t="s">
        <v>163</v>
      </c>
      <c r="E122" s="1" t="s">
        <v>713</v>
      </c>
      <c r="F122" s="18">
        <v>0</v>
      </c>
      <c r="G122" s="18">
        <v>90000</v>
      </c>
    </row>
    <row r="123" spans="1:10" ht="12.95" customHeight="1" x14ac:dyDescent="0.25">
      <c r="A123" s="119">
        <v>6</v>
      </c>
      <c r="B123" s="448"/>
      <c r="C123" s="120">
        <v>4333</v>
      </c>
      <c r="D123" s="4" t="s">
        <v>40</v>
      </c>
      <c r="E123" s="4"/>
      <c r="F123" s="22">
        <f>SUM(F121:F122)</f>
        <v>300000</v>
      </c>
      <c r="G123" s="22">
        <f>SUM(G121:G122)</f>
        <v>390000</v>
      </c>
    </row>
    <row r="124" spans="1:10" ht="12.95" customHeight="1" x14ac:dyDescent="0.25">
      <c r="A124" s="117">
        <v>6</v>
      </c>
      <c r="B124" s="453">
        <v>2500000000000</v>
      </c>
      <c r="C124" s="123">
        <v>4339</v>
      </c>
      <c r="D124" s="122">
        <v>5136</v>
      </c>
      <c r="E124" s="438" t="s">
        <v>487</v>
      </c>
      <c r="F124" s="18">
        <v>10000</v>
      </c>
      <c r="G124" s="18">
        <v>10000</v>
      </c>
    </row>
    <row r="125" spans="1:10" ht="12.95" customHeight="1" x14ac:dyDescent="0.25">
      <c r="A125" s="117">
        <v>6</v>
      </c>
      <c r="B125" s="453">
        <v>2500000000000</v>
      </c>
      <c r="C125" s="118">
        <v>4339</v>
      </c>
      <c r="D125" s="122">
        <v>5137</v>
      </c>
      <c r="E125" s="438" t="s">
        <v>488</v>
      </c>
      <c r="F125" s="18">
        <v>80000</v>
      </c>
      <c r="G125" s="18">
        <v>80000</v>
      </c>
    </row>
    <row r="126" spans="1:10" ht="12.95" customHeight="1" x14ac:dyDescent="0.25">
      <c r="A126" s="117">
        <v>6</v>
      </c>
      <c r="B126" s="453">
        <v>2500000000000</v>
      </c>
      <c r="C126" s="118">
        <v>4339</v>
      </c>
      <c r="D126" s="122">
        <v>5139</v>
      </c>
      <c r="E126" s="438" t="s">
        <v>489</v>
      </c>
      <c r="F126" s="18">
        <v>40000</v>
      </c>
      <c r="G126" s="18">
        <v>40000</v>
      </c>
    </row>
    <row r="127" spans="1:10" ht="12.95" customHeight="1" x14ac:dyDescent="0.25">
      <c r="A127" s="117">
        <v>6</v>
      </c>
      <c r="B127" s="453">
        <v>2500000000000</v>
      </c>
      <c r="C127" s="118">
        <v>4339</v>
      </c>
      <c r="D127" s="122">
        <v>5162</v>
      </c>
      <c r="E127" s="438" t="s">
        <v>420</v>
      </c>
      <c r="F127" s="18">
        <v>2000</v>
      </c>
      <c r="G127" s="18">
        <v>2000</v>
      </c>
    </row>
    <row r="128" spans="1:10" ht="12.95" customHeight="1" x14ac:dyDescent="0.25">
      <c r="A128" s="117">
        <v>6</v>
      </c>
      <c r="B128" s="453">
        <v>3000000000000</v>
      </c>
      <c r="C128" s="118">
        <v>4339</v>
      </c>
      <c r="D128" s="122">
        <v>5167</v>
      </c>
      <c r="E128" s="438" t="s">
        <v>490</v>
      </c>
      <c r="F128" s="18">
        <v>20000</v>
      </c>
      <c r="G128" s="18">
        <v>20000</v>
      </c>
    </row>
    <row r="129" spans="1:7" ht="12.95" customHeight="1" x14ac:dyDescent="0.25">
      <c r="A129" s="117">
        <v>6</v>
      </c>
      <c r="B129" s="453">
        <v>2500000000000</v>
      </c>
      <c r="C129" s="118">
        <v>4339</v>
      </c>
      <c r="D129" s="122">
        <v>5169</v>
      </c>
      <c r="E129" s="438" t="s">
        <v>491</v>
      </c>
      <c r="F129" s="18">
        <v>150000</v>
      </c>
      <c r="G129" s="18">
        <v>150000</v>
      </c>
    </row>
    <row r="130" spans="1:7" ht="12.95" customHeight="1" x14ac:dyDescent="0.25">
      <c r="A130" s="117">
        <v>6</v>
      </c>
      <c r="B130" s="453">
        <v>5000000000000</v>
      </c>
      <c r="C130" s="118">
        <v>4339</v>
      </c>
      <c r="D130" s="122">
        <v>5173</v>
      </c>
      <c r="E130" s="438" t="s">
        <v>492</v>
      </c>
      <c r="F130" s="18">
        <v>5000</v>
      </c>
      <c r="G130" s="18">
        <v>5000</v>
      </c>
    </row>
    <row r="131" spans="1:7" ht="12.95" customHeight="1" x14ac:dyDescent="0.25">
      <c r="A131" s="117">
        <v>6</v>
      </c>
      <c r="B131" s="453">
        <v>2500000000000</v>
      </c>
      <c r="C131" s="118">
        <v>4339</v>
      </c>
      <c r="D131" s="122">
        <v>5175</v>
      </c>
      <c r="E131" s="438" t="s">
        <v>493</v>
      </c>
      <c r="F131" s="18">
        <v>5000</v>
      </c>
      <c r="G131" s="18">
        <v>5000</v>
      </c>
    </row>
    <row r="132" spans="1:7" ht="12.95" customHeight="1" x14ac:dyDescent="0.25">
      <c r="A132" s="119">
        <v>6</v>
      </c>
      <c r="B132" s="448"/>
      <c r="C132" s="120">
        <v>4339</v>
      </c>
      <c r="D132" s="4" t="s">
        <v>494</v>
      </c>
      <c r="E132" s="4"/>
      <c r="F132" s="22">
        <f>SUM(F124:F131)</f>
        <v>312000</v>
      </c>
      <c r="G132" s="22">
        <f>SUM(G124:G131)</f>
        <v>312000</v>
      </c>
    </row>
    <row r="133" spans="1:7" ht="12.95" customHeight="1" x14ac:dyDescent="0.25">
      <c r="A133" s="117">
        <v>6</v>
      </c>
      <c r="B133" s="453">
        <v>2500000003300</v>
      </c>
      <c r="C133" s="118">
        <v>4341</v>
      </c>
      <c r="D133" s="117" t="s">
        <v>163</v>
      </c>
      <c r="E133" s="436" t="s">
        <v>495</v>
      </c>
      <c r="F133" s="18">
        <v>100000</v>
      </c>
      <c r="G133" s="18">
        <v>150000</v>
      </c>
    </row>
    <row r="134" spans="1:7" ht="12.95" customHeight="1" x14ac:dyDescent="0.25">
      <c r="A134" s="119"/>
      <c r="B134" s="448"/>
      <c r="C134" s="120">
        <v>4341</v>
      </c>
      <c r="D134" s="4" t="s">
        <v>496</v>
      </c>
      <c r="E134" s="4"/>
      <c r="F134" s="22">
        <f>SUM(F133)</f>
        <v>100000</v>
      </c>
      <c r="G134" s="22">
        <f>SUM(G133)</f>
        <v>150000</v>
      </c>
    </row>
    <row r="135" spans="1:7" ht="12.95" customHeight="1" x14ac:dyDescent="0.25">
      <c r="A135" s="117">
        <v>6</v>
      </c>
      <c r="B135" s="447" t="s">
        <v>226</v>
      </c>
      <c r="C135" s="118">
        <v>4357</v>
      </c>
      <c r="D135" s="117" t="s">
        <v>153</v>
      </c>
      <c r="E135" s="436" t="s">
        <v>701</v>
      </c>
      <c r="F135" s="18">
        <v>4000</v>
      </c>
      <c r="G135" s="18">
        <v>4000</v>
      </c>
    </row>
    <row r="136" spans="1:7" ht="12.95" customHeight="1" x14ac:dyDescent="0.25">
      <c r="A136" s="117">
        <v>6</v>
      </c>
      <c r="B136" s="447" t="s">
        <v>226</v>
      </c>
      <c r="C136" s="118">
        <v>4357</v>
      </c>
      <c r="D136" s="117" t="s">
        <v>167</v>
      </c>
      <c r="E136" s="436" t="s">
        <v>227</v>
      </c>
      <c r="F136" s="18">
        <v>5000000</v>
      </c>
      <c r="G136" s="18">
        <v>4400000</v>
      </c>
    </row>
    <row r="137" spans="1:7" ht="12.95" customHeight="1" x14ac:dyDescent="0.25">
      <c r="A137" s="117">
        <v>6</v>
      </c>
      <c r="B137" s="447" t="s">
        <v>226</v>
      </c>
      <c r="C137" s="118">
        <v>4357</v>
      </c>
      <c r="D137" s="117">
        <v>5901</v>
      </c>
      <c r="E137" s="436" t="s">
        <v>702</v>
      </c>
      <c r="F137" s="18">
        <v>0</v>
      </c>
      <c r="G137" s="18">
        <v>600000</v>
      </c>
    </row>
    <row r="138" spans="1:7" ht="12.95" customHeight="1" x14ac:dyDescent="0.25">
      <c r="A138" s="117">
        <v>6</v>
      </c>
      <c r="B138" s="447" t="s">
        <v>226</v>
      </c>
      <c r="C138" s="118">
        <v>4357</v>
      </c>
      <c r="D138" s="117">
        <v>5901</v>
      </c>
      <c r="E138" s="436" t="s">
        <v>703</v>
      </c>
      <c r="F138" s="18">
        <v>0</v>
      </c>
      <c r="G138" s="18">
        <v>5000000</v>
      </c>
    </row>
    <row r="139" spans="1:7" ht="12.95" customHeight="1" x14ac:dyDescent="0.25">
      <c r="A139" s="119">
        <v>6</v>
      </c>
      <c r="B139" s="448"/>
      <c r="C139" s="120">
        <v>4357</v>
      </c>
      <c r="D139" s="4" t="s">
        <v>60</v>
      </c>
      <c r="E139" s="4"/>
      <c r="F139" s="22">
        <f>SUM(F135:F138)</f>
        <v>5004000</v>
      </c>
      <c r="G139" s="22">
        <f>SUM(G135:G138)</f>
        <v>10004000</v>
      </c>
    </row>
    <row r="140" spans="1:7" ht="12.95" customHeight="1" x14ac:dyDescent="0.25">
      <c r="A140" s="117">
        <v>6</v>
      </c>
      <c r="B140" s="447" t="s">
        <v>228</v>
      </c>
      <c r="C140" s="118">
        <v>4359</v>
      </c>
      <c r="D140" s="117" t="s">
        <v>160</v>
      </c>
      <c r="E140" s="1" t="s">
        <v>695</v>
      </c>
      <c r="F140" s="18">
        <v>250000</v>
      </c>
      <c r="G140" s="18">
        <v>250000</v>
      </c>
    </row>
    <row r="141" spans="1:7" ht="12.95" customHeight="1" x14ac:dyDescent="0.25">
      <c r="A141" s="117">
        <v>6</v>
      </c>
      <c r="B141" s="447" t="s">
        <v>228</v>
      </c>
      <c r="C141" s="118">
        <v>4359</v>
      </c>
      <c r="D141" s="117" t="s">
        <v>229</v>
      </c>
      <c r="E141" s="1" t="s">
        <v>698</v>
      </c>
      <c r="F141" s="18">
        <v>5000</v>
      </c>
      <c r="G141" s="18">
        <v>5000</v>
      </c>
    </row>
    <row r="142" spans="1:7" ht="12.95" customHeight="1" x14ac:dyDescent="0.25">
      <c r="A142" s="117">
        <v>6</v>
      </c>
      <c r="B142" s="447" t="s">
        <v>228</v>
      </c>
      <c r="C142" s="118">
        <v>4359</v>
      </c>
      <c r="D142" s="117" t="s">
        <v>152</v>
      </c>
      <c r="E142" s="1" t="s">
        <v>696</v>
      </c>
      <c r="F142" s="18">
        <v>10000</v>
      </c>
      <c r="G142" s="18">
        <v>10000</v>
      </c>
    </row>
    <row r="143" spans="1:7" ht="12.95" customHeight="1" x14ac:dyDescent="0.25">
      <c r="A143" s="117">
        <v>6</v>
      </c>
      <c r="B143" s="447" t="s">
        <v>228</v>
      </c>
      <c r="C143" s="118">
        <v>4359</v>
      </c>
      <c r="D143" s="117" t="s">
        <v>231</v>
      </c>
      <c r="E143" s="1" t="s">
        <v>232</v>
      </c>
      <c r="F143" s="18">
        <v>15000</v>
      </c>
      <c r="G143" s="18">
        <v>15000</v>
      </c>
    </row>
    <row r="144" spans="1:7" ht="12.95" customHeight="1" x14ac:dyDescent="0.25">
      <c r="A144" s="117">
        <v>6</v>
      </c>
      <c r="B144" s="447" t="s">
        <v>228</v>
      </c>
      <c r="C144" s="118">
        <v>4359</v>
      </c>
      <c r="D144" s="117" t="s">
        <v>233</v>
      </c>
      <c r="E144" s="1" t="s">
        <v>234</v>
      </c>
      <c r="F144" s="18">
        <v>45000</v>
      </c>
      <c r="G144" s="18">
        <v>45000</v>
      </c>
    </row>
    <row r="145" spans="1:7" ht="12.95" customHeight="1" x14ac:dyDescent="0.25">
      <c r="A145" s="117">
        <v>6</v>
      </c>
      <c r="B145" s="447" t="s">
        <v>228</v>
      </c>
      <c r="C145" s="118">
        <v>4359</v>
      </c>
      <c r="D145" s="117" t="s">
        <v>235</v>
      </c>
      <c r="E145" s="1" t="s">
        <v>236</v>
      </c>
      <c r="F145" s="18">
        <v>20000</v>
      </c>
      <c r="G145" s="18">
        <v>20000</v>
      </c>
    </row>
    <row r="146" spans="1:7" ht="12.95" customHeight="1" x14ac:dyDescent="0.25">
      <c r="A146" s="117">
        <v>6</v>
      </c>
      <c r="B146" s="447" t="s">
        <v>228</v>
      </c>
      <c r="C146" s="118">
        <v>4359</v>
      </c>
      <c r="D146" s="117" t="s">
        <v>185</v>
      </c>
      <c r="E146" s="1" t="s">
        <v>700</v>
      </c>
      <c r="F146" s="18">
        <v>15000</v>
      </c>
      <c r="G146" s="18">
        <v>15000</v>
      </c>
    </row>
    <row r="147" spans="1:7" ht="12.95" customHeight="1" x14ac:dyDescent="0.25">
      <c r="A147" s="117">
        <v>6</v>
      </c>
      <c r="B147" s="447" t="s">
        <v>228</v>
      </c>
      <c r="C147" s="118">
        <v>4359</v>
      </c>
      <c r="D147" s="117" t="s">
        <v>153</v>
      </c>
      <c r="E147" s="436" t="s">
        <v>697</v>
      </c>
      <c r="F147" s="18">
        <v>80000</v>
      </c>
      <c r="G147" s="18">
        <v>80000</v>
      </c>
    </row>
    <row r="148" spans="1:7" ht="12.95" customHeight="1" x14ac:dyDescent="0.25">
      <c r="A148" s="117">
        <v>6</v>
      </c>
      <c r="B148" s="447" t="s">
        <v>228</v>
      </c>
      <c r="C148" s="118">
        <v>4359</v>
      </c>
      <c r="D148" s="117" t="s">
        <v>154</v>
      </c>
      <c r="E148" s="1" t="s">
        <v>165</v>
      </c>
      <c r="F148" s="18">
        <v>10000</v>
      </c>
      <c r="G148" s="18">
        <v>10000</v>
      </c>
    </row>
    <row r="149" spans="1:7" ht="12.95" customHeight="1" x14ac:dyDescent="0.25">
      <c r="A149" s="119">
        <v>6</v>
      </c>
      <c r="B149" s="448"/>
      <c r="C149" s="120">
        <v>4359</v>
      </c>
      <c r="D149" s="4" t="s">
        <v>63</v>
      </c>
      <c r="E149" s="4"/>
      <c r="F149" s="22">
        <f>SUM(F140:F148)</f>
        <v>450000</v>
      </c>
      <c r="G149" s="22">
        <f>SUM(G140:G148)</f>
        <v>450000</v>
      </c>
    </row>
    <row r="150" spans="1:7" ht="12.95" customHeight="1" x14ac:dyDescent="0.25">
      <c r="A150" s="117">
        <v>6</v>
      </c>
      <c r="B150" s="453">
        <v>2500000000000</v>
      </c>
      <c r="C150" s="118">
        <v>4399</v>
      </c>
      <c r="D150" s="117" t="s">
        <v>152</v>
      </c>
      <c r="E150" s="436" t="s">
        <v>220</v>
      </c>
      <c r="F150" s="18">
        <v>15000</v>
      </c>
      <c r="G150" s="18">
        <v>15000</v>
      </c>
    </row>
    <row r="151" spans="1:7" ht="12.95" customHeight="1" x14ac:dyDescent="0.25">
      <c r="A151" s="117">
        <v>6</v>
      </c>
      <c r="B151" s="453">
        <v>2500000000000</v>
      </c>
      <c r="C151" s="118">
        <v>4399</v>
      </c>
      <c r="D151" s="117" t="s">
        <v>221</v>
      </c>
      <c r="E151" s="436" t="s">
        <v>222</v>
      </c>
      <c r="F151" s="18">
        <v>2000</v>
      </c>
      <c r="G151" s="18">
        <v>2000</v>
      </c>
    </row>
    <row r="152" spans="1:7" ht="12.95" customHeight="1" x14ac:dyDescent="0.25">
      <c r="A152" s="117">
        <v>6</v>
      </c>
      <c r="B152" s="453">
        <v>2500000000000</v>
      </c>
      <c r="C152" s="118">
        <v>4399</v>
      </c>
      <c r="D152" s="117" t="s">
        <v>223</v>
      </c>
      <c r="E152" s="436" t="s">
        <v>497</v>
      </c>
      <c r="F152" s="18">
        <v>20000</v>
      </c>
      <c r="G152" s="18">
        <v>20000</v>
      </c>
    </row>
    <row r="153" spans="1:7" ht="12.95" customHeight="1" x14ac:dyDescent="0.25">
      <c r="A153" s="117">
        <v>6</v>
      </c>
      <c r="B153" s="453">
        <v>2500000000000</v>
      </c>
      <c r="C153" s="118">
        <v>4399</v>
      </c>
      <c r="D153" s="117" t="s">
        <v>153</v>
      </c>
      <c r="E153" s="436" t="s">
        <v>498</v>
      </c>
      <c r="F153" s="18">
        <v>55000</v>
      </c>
      <c r="G153" s="18">
        <v>55000</v>
      </c>
    </row>
    <row r="154" spans="1:7" ht="12.95" customHeight="1" x14ac:dyDescent="0.25">
      <c r="A154" s="117">
        <v>6</v>
      </c>
      <c r="B154" s="453">
        <v>2500000000000</v>
      </c>
      <c r="C154" s="118">
        <v>4399</v>
      </c>
      <c r="D154" s="117" t="s">
        <v>156</v>
      </c>
      <c r="E154" s="436" t="s">
        <v>791</v>
      </c>
      <c r="F154" s="18">
        <v>20000</v>
      </c>
      <c r="G154" s="18">
        <v>20000</v>
      </c>
    </row>
    <row r="155" spans="1:7" ht="12.95" customHeight="1" x14ac:dyDescent="0.25">
      <c r="A155" s="117">
        <v>6</v>
      </c>
      <c r="B155" s="453">
        <v>2500000000000</v>
      </c>
      <c r="C155" s="118">
        <v>4399</v>
      </c>
      <c r="D155" s="117" t="s">
        <v>157</v>
      </c>
      <c r="E155" s="436" t="s">
        <v>224</v>
      </c>
      <c r="F155" s="18">
        <v>15000</v>
      </c>
      <c r="G155" s="18">
        <v>15000</v>
      </c>
    </row>
    <row r="156" spans="1:7" ht="12.95" customHeight="1" x14ac:dyDescent="0.25">
      <c r="A156" s="117">
        <v>6</v>
      </c>
      <c r="B156" s="453">
        <v>2500000000000</v>
      </c>
      <c r="C156" s="118">
        <v>4399</v>
      </c>
      <c r="D156" s="117" t="s">
        <v>225</v>
      </c>
      <c r="E156" s="436" t="s">
        <v>499</v>
      </c>
      <c r="F156" s="18">
        <v>63000</v>
      </c>
      <c r="G156" s="18">
        <v>63000</v>
      </c>
    </row>
    <row r="157" spans="1:7" ht="12.95" customHeight="1" x14ac:dyDescent="0.25">
      <c r="A157" s="119">
        <v>6</v>
      </c>
      <c r="B157" s="448"/>
      <c r="C157" s="120">
        <v>4399</v>
      </c>
      <c r="D157" s="4" t="s">
        <v>500</v>
      </c>
      <c r="E157" s="4"/>
      <c r="F157" s="22">
        <f>SUM(F150:F156)</f>
        <v>190000</v>
      </c>
      <c r="G157" s="22">
        <f>SUM(G150:G156)</f>
        <v>190000</v>
      </c>
    </row>
    <row r="158" spans="1:7" ht="12.95" customHeight="1" x14ac:dyDescent="0.25">
      <c r="A158" s="53">
        <v>6</v>
      </c>
      <c r="B158" s="453">
        <v>2500000000000</v>
      </c>
      <c r="C158" s="118">
        <v>6171</v>
      </c>
      <c r="D158" s="117">
        <v>5136</v>
      </c>
      <c r="E158" s="5" t="s">
        <v>487</v>
      </c>
      <c r="F158" s="18">
        <v>8000</v>
      </c>
      <c r="G158" s="18">
        <v>5000</v>
      </c>
    </row>
    <row r="159" spans="1:7" ht="12.95" customHeight="1" x14ac:dyDescent="0.25">
      <c r="A159" s="53">
        <v>6</v>
      </c>
      <c r="B159" s="453">
        <v>2500000000000</v>
      </c>
      <c r="C159" s="118">
        <v>6171</v>
      </c>
      <c r="D159" s="117">
        <v>5137</v>
      </c>
      <c r="E159" s="5" t="s">
        <v>488</v>
      </c>
      <c r="F159" s="18">
        <v>60000</v>
      </c>
      <c r="G159" s="18">
        <v>80000</v>
      </c>
    </row>
    <row r="160" spans="1:7" ht="12.95" customHeight="1" x14ac:dyDescent="0.25">
      <c r="A160" s="53">
        <v>6</v>
      </c>
      <c r="B160" s="453">
        <v>2500000000000</v>
      </c>
      <c r="C160" s="118">
        <v>6171</v>
      </c>
      <c r="D160" s="117">
        <v>5139</v>
      </c>
      <c r="E160" s="5" t="s">
        <v>489</v>
      </c>
      <c r="F160" s="18">
        <v>10000</v>
      </c>
      <c r="G160" s="18">
        <v>20000</v>
      </c>
    </row>
    <row r="161" spans="1:7" ht="12.95" customHeight="1" x14ac:dyDescent="0.25">
      <c r="A161" s="53">
        <v>6</v>
      </c>
      <c r="B161" s="453">
        <v>2500000000000</v>
      </c>
      <c r="C161" s="118">
        <v>6171</v>
      </c>
      <c r="D161" s="117">
        <v>5162</v>
      </c>
      <c r="E161" s="5" t="s">
        <v>420</v>
      </c>
      <c r="F161" s="18">
        <v>5000</v>
      </c>
      <c r="G161" s="18">
        <v>5000</v>
      </c>
    </row>
    <row r="162" spans="1:7" ht="12.95" customHeight="1" x14ac:dyDescent="0.25">
      <c r="A162" s="53">
        <v>6</v>
      </c>
      <c r="B162" s="453">
        <v>3000000000000</v>
      </c>
      <c r="C162" s="118">
        <v>6171</v>
      </c>
      <c r="D162" s="117">
        <v>5167</v>
      </c>
      <c r="E162" s="5" t="s">
        <v>501</v>
      </c>
      <c r="F162" s="18">
        <v>60000</v>
      </c>
      <c r="G162" s="18">
        <v>115000</v>
      </c>
    </row>
    <row r="163" spans="1:7" ht="12.95" customHeight="1" x14ac:dyDescent="0.25">
      <c r="A163" s="53">
        <v>6</v>
      </c>
      <c r="B163" s="453">
        <v>2500000000000</v>
      </c>
      <c r="C163" s="118">
        <v>6171</v>
      </c>
      <c r="D163" s="117">
        <v>5169</v>
      </c>
      <c r="E163" s="5" t="s">
        <v>502</v>
      </c>
      <c r="F163" s="18">
        <v>20000</v>
      </c>
      <c r="G163" s="18">
        <v>20000</v>
      </c>
    </row>
    <row r="164" spans="1:7" ht="12.95" customHeight="1" x14ac:dyDescent="0.25">
      <c r="A164" s="53">
        <v>6</v>
      </c>
      <c r="B164" s="453">
        <v>5000000000000</v>
      </c>
      <c r="C164" s="118">
        <v>6171</v>
      </c>
      <c r="D164" s="117">
        <v>5173</v>
      </c>
      <c r="E164" s="5" t="s">
        <v>492</v>
      </c>
      <c r="F164" s="18">
        <v>40000</v>
      </c>
      <c r="G164" s="18">
        <v>50000</v>
      </c>
    </row>
    <row r="165" spans="1:7" ht="12.95" customHeight="1" x14ac:dyDescent="0.25">
      <c r="A165" s="53">
        <v>6</v>
      </c>
      <c r="B165" s="453">
        <v>2500000000000</v>
      </c>
      <c r="C165" s="118">
        <v>6171</v>
      </c>
      <c r="D165" s="117">
        <v>5175</v>
      </c>
      <c r="E165" s="5" t="s">
        <v>503</v>
      </c>
      <c r="F165" s="18">
        <v>5000</v>
      </c>
      <c r="G165" s="18">
        <v>5000</v>
      </c>
    </row>
    <row r="166" spans="1:7" ht="12.95" customHeight="1" x14ac:dyDescent="0.25">
      <c r="A166" s="53">
        <v>6</v>
      </c>
      <c r="B166" s="453">
        <v>2500000000000</v>
      </c>
      <c r="C166" s="118">
        <v>6171</v>
      </c>
      <c r="D166" s="117">
        <v>5194</v>
      </c>
      <c r="E166" s="5" t="s">
        <v>504</v>
      </c>
      <c r="F166" s="18">
        <v>5000</v>
      </c>
      <c r="G166" s="18">
        <v>5000</v>
      </c>
    </row>
    <row r="167" spans="1:7" ht="12.95" customHeight="1" x14ac:dyDescent="0.25">
      <c r="A167" s="119">
        <v>6</v>
      </c>
      <c r="B167" s="448"/>
      <c r="C167" s="120">
        <v>6171</v>
      </c>
      <c r="D167" s="4" t="s">
        <v>505</v>
      </c>
      <c r="E167" s="4"/>
      <c r="F167" s="22">
        <f>SUM(F158:F166)</f>
        <v>213000</v>
      </c>
      <c r="G167" s="22">
        <f>SUM(G158:G166)</f>
        <v>305000</v>
      </c>
    </row>
    <row r="168" spans="1:7" ht="12.95" customHeight="1" x14ac:dyDescent="0.25">
      <c r="A168" s="53">
        <v>6</v>
      </c>
      <c r="B168" s="453">
        <v>2500000000000</v>
      </c>
      <c r="C168" s="118">
        <v>6171</v>
      </c>
      <c r="D168" s="117">
        <v>5136</v>
      </c>
      <c r="E168" s="5" t="s">
        <v>487</v>
      </c>
      <c r="F168" s="18">
        <v>4000</v>
      </c>
      <c r="G168" s="18">
        <v>4000</v>
      </c>
    </row>
    <row r="169" spans="1:7" ht="12.95" customHeight="1" x14ac:dyDescent="0.25">
      <c r="A169" s="53">
        <v>6</v>
      </c>
      <c r="B169" s="453">
        <v>2500000000000</v>
      </c>
      <c r="C169" s="118">
        <v>6171</v>
      </c>
      <c r="D169" s="117">
        <v>5137</v>
      </c>
      <c r="E169" s="5" t="s">
        <v>488</v>
      </c>
      <c r="F169" s="18">
        <v>40000</v>
      </c>
      <c r="G169" s="18">
        <v>40000</v>
      </c>
    </row>
    <row r="170" spans="1:7" ht="12.95" customHeight="1" x14ac:dyDescent="0.25">
      <c r="A170" s="53">
        <v>6</v>
      </c>
      <c r="B170" s="453">
        <v>2500000000000</v>
      </c>
      <c r="C170" s="118">
        <v>6171</v>
      </c>
      <c r="D170" s="117">
        <v>5139</v>
      </c>
      <c r="E170" s="5" t="s">
        <v>506</v>
      </c>
      <c r="F170" s="18">
        <v>5000</v>
      </c>
      <c r="G170" s="18">
        <v>5000</v>
      </c>
    </row>
    <row r="171" spans="1:7" ht="12.95" customHeight="1" x14ac:dyDescent="0.25">
      <c r="A171" s="53">
        <v>6</v>
      </c>
      <c r="B171" s="453">
        <v>3000000000000</v>
      </c>
      <c r="C171" s="118">
        <v>6171</v>
      </c>
      <c r="D171" s="117">
        <v>5167</v>
      </c>
      <c r="E171" s="5" t="s">
        <v>501</v>
      </c>
      <c r="F171" s="18">
        <v>30000</v>
      </c>
      <c r="G171" s="18">
        <v>30000</v>
      </c>
    </row>
    <row r="172" spans="1:7" ht="12.95" customHeight="1" x14ac:dyDescent="0.25">
      <c r="A172" s="53">
        <v>6</v>
      </c>
      <c r="B172" s="453">
        <v>5000000000000</v>
      </c>
      <c r="C172" s="118">
        <v>6171</v>
      </c>
      <c r="D172" s="117">
        <v>5173</v>
      </c>
      <c r="E172" s="5" t="s">
        <v>492</v>
      </c>
      <c r="F172" s="18">
        <v>3000</v>
      </c>
      <c r="G172" s="18">
        <v>3000</v>
      </c>
    </row>
    <row r="173" spans="1:7" ht="12.95" customHeight="1" thickBot="1" x14ac:dyDescent="0.3">
      <c r="A173" s="95">
        <v>6</v>
      </c>
      <c r="B173" s="457"/>
      <c r="C173" s="151">
        <v>6171</v>
      </c>
      <c r="D173" s="152" t="s">
        <v>507</v>
      </c>
      <c r="E173" s="152"/>
      <c r="F173" s="86">
        <f>SUM(F168:F172)</f>
        <v>82000</v>
      </c>
      <c r="G173" s="86">
        <f>SUM(G168:G172)</f>
        <v>82000</v>
      </c>
    </row>
    <row r="174" spans="1:7" ht="12.95" customHeight="1" thickBot="1" x14ac:dyDescent="0.3">
      <c r="A174" s="144">
        <v>6</v>
      </c>
      <c r="B174" s="451"/>
      <c r="C174" s="145" t="s">
        <v>590</v>
      </c>
      <c r="D174" s="146"/>
      <c r="E174" s="437"/>
      <c r="F174" s="147">
        <f>F120+F123+F134+F132+F139+F149+F157+F167+F173</f>
        <v>7201000</v>
      </c>
      <c r="G174" s="257">
        <f>G120+G123+G134+G132+G139+G149+G157+G167+G173</f>
        <v>12433000</v>
      </c>
    </row>
    <row r="175" spans="1:7" ht="12.95" customHeight="1" x14ac:dyDescent="0.25">
      <c r="A175" s="138">
        <v>7</v>
      </c>
      <c r="B175" s="446" t="s">
        <v>253</v>
      </c>
      <c r="C175" s="139">
        <v>3612</v>
      </c>
      <c r="D175" s="138" t="s">
        <v>152</v>
      </c>
      <c r="E175" s="3" t="s">
        <v>161</v>
      </c>
      <c r="F175" s="17">
        <v>2000</v>
      </c>
      <c r="G175" s="17">
        <v>2000</v>
      </c>
    </row>
    <row r="176" spans="1:7" ht="12.95" customHeight="1" x14ac:dyDescent="0.25">
      <c r="A176" s="117">
        <v>7</v>
      </c>
      <c r="B176" s="447" t="s">
        <v>253</v>
      </c>
      <c r="C176" s="118">
        <v>3612</v>
      </c>
      <c r="D176" s="117">
        <v>5151</v>
      </c>
      <c r="E176" s="1" t="s">
        <v>262</v>
      </c>
      <c r="F176" s="18">
        <v>35000</v>
      </c>
      <c r="G176" s="18">
        <v>35000</v>
      </c>
    </row>
    <row r="177" spans="1:7" ht="12.95" customHeight="1" x14ac:dyDescent="0.25">
      <c r="A177" s="117">
        <v>7</v>
      </c>
      <c r="B177" s="447" t="s">
        <v>253</v>
      </c>
      <c r="C177" s="118">
        <v>3612</v>
      </c>
      <c r="D177" s="117">
        <v>5153</v>
      </c>
      <c r="E177" s="1" t="s">
        <v>263</v>
      </c>
      <c r="F177" s="18">
        <v>1000</v>
      </c>
      <c r="G177" s="18">
        <v>1000</v>
      </c>
    </row>
    <row r="178" spans="1:7" ht="12.95" customHeight="1" x14ac:dyDescent="0.25">
      <c r="A178" s="117">
        <v>7</v>
      </c>
      <c r="B178" s="447" t="s">
        <v>253</v>
      </c>
      <c r="C178" s="118">
        <v>3612</v>
      </c>
      <c r="D178" s="117" t="s">
        <v>255</v>
      </c>
      <c r="E178" s="1" t="s">
        <v>264</v>
      </c>
      <c r="F178" s="18">
        <v>80000</v>
      </c>
      <c r="G178" s="18">
        <v>80000</v>
      </c>
    </row>
    <row r="179" spans="1:7" ht="12.95" customHeight="1" x14ac:dyDescent="0.25">
      <c r="A179" s="117">
        <v>7</v>
      </c>
      <c r="B179" s="447" t="s">
        <v>253</v>
      </c>
      <c r="C179" s="118">
        <v>3612</v>
      </c>
      <c r="D179" s="117" t="s">
        <v>265</v>
      </c>
      <c r="E179" s="1" t="s">
        <v>254</v>
      </c>
      <c r="F179" s="18">
        <v>82000</v>
      </c>
      <c r="G179" s="18">
        <v>80000</v>
      </c>
    </row>
    <row r="180" spans="1:7" ht="12.95" customHeight="1" x14ac:dyDescent="0.25">
      <c r="A180" s="117">
        <v>7</v>
      </c>
      <c r="B180" s="447" t="s">
        <v>253</v>
      </c>
      <c r="C180" s="118">
        <v>3612</v>
      </c>
      <c r="D180" s="117" t="s">
        <v>266</v>
      </c>
      <c r="E180" s="1" t="s">
        <v>267</v>
      </c>
      <c r="F180" s="18">
        <v>30000</v>
      </c>
      <c r="G180" s="18">
        <v>38000</v>
      </c>
    </row>
    <row r="181" spans="1:7" ht="12.95" customHeight="1" x14ac:dyDescent="0.25">
      <c r="A181" s="117">
        <v>7</v>
      </c>
      <c r="B181" s="447" t="s">
        <v>253</v>
      </c>
      <c r="C181" s="118">
        <v>3612</v>
      </c>
      <c r="D181" s="117" t="s">
        <v>223</v>
      </c>
      <c r="E181" s="1" t="s">
        <v>244</v>
      </c>
      <c r="F181" s="18">
        <v>155000</v>
      </c>
      <c r="G181" s="18">
        <v>155000</v>
      </c>
    </row>
    <row r="182" spans="1:7" ht="12.95" customHeight="1" x14ac:dyDescent="0.25">
      <c r="A182" s="117">
        <v>7</v>
      </c>
      <c r="B182" s="447" t="s">
        <v>253</v>
      </c>
      <c r="C182" s="118">
        <v>3612</v>
      </c>
      <c r="D182" s="117" t="s">
        <v>153</v>
      </c>
      <c r="E182" s="1" t="s">
        <v>207</v>
      </c>
      <c r="F182" s="18">
        <v>1144000</v>
      </c>
      <c r="G182" s="18">
        <v>1160000</v>
      </c>
    </row>
    <row r="183" spans="1:7" ht="12.95" customHeight="1" x14ac:dyDescent="0.25">
      <c r="A183" s="117">
        <v>7</v>
      </c>
      <c r="B183" s="447" t="s">
        <v>253</v>
      </c>
      <c r="C183" s="118">
        <v>3612</v>
      </c>
      <c r="D183" s="117" t="s">
        <v>153</v>
      </c>
      <c r="E183" s="439" t="s">
        <v>508</v>
      </c>
      <c r="F183" s="18">
        <v>1395000</v>
      </c>
      <c r="G183" s="18">
        <v>1520000</v>
      </c>
    </row>
    <row r="184" spans="1:7" ht="12.95" customHeight="1" x14ac:dyDescent="0.25">
      <c r="A184" s="117">
        <v>7</v>
      </c>
      <c r="B184" s="447" t="s">
        <v>253</v>
      </c>
      <c r="C184" s="118">
        <v>3612</v>
      </c>
      <c r="D184" s="117" t="s">
        <v>154</v>
      </c>
      <c r="E184" s="1" t="s">
        <v>165</v>
      </c>
      <c r="F184" s="18">
        <v>2171000</v>
      </c>
      <c r="G184" s="18">
        <v>2129000</v>
      </c>
    </row>
    <row r="185" spans="1:7" ht="12.95" customHeight="1" x14ac:dyDescent="0.25">
      <c r="A185" s="117">
        <v>7</v>
      </c>
      <c r="B185" s="447" t="s">
        <v>253</v>
      </c>
      <c r="C185" s="118">
        <v>3612</v>
      </c>
      <c r="D185" s="117" t="s">
        <v>268</v>
      </c>
      <c r="E185" s="1" t="s">
        <v>257</v>
      </c>
      <c r="F185" s="18">
        <v>1550000</v>
      </c>
      <c r="G185" s="18">
        <v>1460000</v>
      </c>
    </row>
    <row r="186" spans="1:7" ht="12.95" customHeight="1" x14ac:dyDescent="0.25">
      <c r="A186" s="117">
        <v>7</v>
      </c>
      <c r="B186" s="447" t="s">
        <v>253</v>
      </c>
      <c r="C186" s="118">
        <v>3612</v>
      </c>
      <c r="D186" s="117" t="s">
        <v>249</v>
      </c>
      <c r="E186" s="1" t="s">
        <v>250</v>
      </c>
      <c r="F186" s="18">
        <v>40000</v>
      </c>
      <c r="G186" s="18">
        <v>40000</v>
      </c>
    </row>
    <row r="187" spans="1:7" ht="12.95" customHeight="1" x14ac:dyDescent="0.25">
      <c r="A187" s="117">
        <v>7</v>
      </c>
      <c r="B187" s="447" t="s">
        <v>253</v>
      </c>
      <c r="C187" s="118">
        <v>3612</v>
      </c>
      <c r="D187" s="117" t="s">
        <v>269</v>
      </c>
      <c r="E187" s="1" t="s">
        <v>270</v>
      </c>
      <c r="F187" s="18">
        <v>4000</v>
      </c>
      <c r="G187" s="18">
        <v>4000</v>
      </c>
    </row>
    <row r="188" spans="1:7" ht="12.95" customHeight="1" x14ac:dyDescent="0.25">
      <c r="A188" s="119">
        <v>7</v>
      </c>
      <c r="B188" s="448"/>
      <c r="C188" s="120">
        <v>3612</v>
      </c>
      <c r="D188" s="4" t="s">
        <v>509</v>
      </c>
      <c r="E188" s="4"/>
      <c r="F188" s="22">
        <f>SUM(F175:F187)</f>
        <v>6689000</v>
      </c>
      <c r="G188" s="22">
        <f>SUM(G175:G187)</f>
        <v>6704000</v>
      </c>
    </row>
    <row r="189" spans="1:7" ht="12.95" customHeight="1" x14ac:dyDescent="0.25">
      <c r="A189" s="117">
        <v>7</v>
      </c>
      <c r="B189" s="447" t="s">
        <v>271</v>
      </c>
      <c r="C189" s="118">
        <v>3612</v>
      </c>
      <c r="D189" s="117" t="s">
        <v>154</v>
      </c>
      <c r="E189" s="1" t="s">
        <v>165</v>
      </c>
      <c r="F189" s="18">
        <v>30000</v>
      </c>
      <c r="G189" s="18">
        <v>30000</v>
      </c>
    </row>
    <row r="190" spans="1:7" ht="12.95" customHeight="1" x14ac:dyDescent="0.25">
      <c r="A190" s="117">
        <v>7</v>
      </c>
      <c r="B190" s="447" t="s">
        <v>271</v>
      </c>
      <c r="C190" s="118">
        <v>3612</v>
      </c>
      <c r="D190" s="117" t="s">
        <v>268</v>
      </c>
      <c r="E190" s="1" t="s">
        <v>257</v>
      </c>
      <c r="F190" s="18">
        <v>60000</v>
      </c>
      <c r="G190" s="18">
        <v>60000</v>
      </c>
    </row>
    <row r="191" spans="1:7" ht="12.95" customHeight="1" x14ac:dyDescent="0.25">
      <c r="A191" s="119">
        <v>7</v>
      </c>
      <c r="B191" s="448"/>
      <c r="C191" s="120">
        <v>3612</v>
      </c>
      <c r="D191" s="4" t="s">
        <v>272</v>
      </c>
      <c r="E191" s="4"/>
      <c r="F191" s="22">
        <f>SUM(F189:F190)</f>
        <v>90000</v>
      </c>
      <c r="G191" s="22">
        <f>SUM(G189:G190)</f>
        <v>90000</v>
      </c>
    </row>
    <row r="192" spans="1:7" ht="12.95" customHeight="1" x14ac:dyDescent="0.25">
      <c r="A192" s="119">
        <v>7</v>
      </c>
      <c r="B192" s="448"/>
      <c r="C192" s="120">
        <v>3612</v>
      </c>
      <c r="D192" s="4" t="s">
        <v>273</v>
      </c>
      <c r="E192" s="4"/>
      <c r="F192" s="22">
        <f>F188+F191</f>
        <v>6779000</v>
      </c>
      <c r="G192" s="22">
        <f>G188+G191</f>
        <v>6794000</v>
      </c>
    </row>
    <row r="193" spans="1:7" ht="12.95" customHeight="1" x14ac:dyDescent="0.25">
      <c r="A193" s="117">
        <v>7</v>
      </c>
      <c r="B193" s="447" t="s">
        <v>239</v>
      </c>
      <c r="C193" s="118">
        <v>3613</v>
      </c>
      <c r="D193" s="117" t="s">
        <v>229</v>
      </c>
      <c r="E193" s="1" t="s">
        <v>230</v>
      </c>
      <c r="F193" s="18">
        <v>40000</v>
      </c>
      <c r="G193" s="18">
        <v>40000</v>
      </c>
    </row>
    <row r="194" spans="1:7" ht="12.95" customHeight="1" x14ac:dyDescent="0.25">
      <c r="A194" s="117">
        <v>7</v>
      </c>
      <c r="B194" s="447" t="s">
        <v>239</v>
      </c>
      <c r="C194" s="118">
        <v>3613</v>
      </c>
      <c r="D194" s="117" t="s">
        <v>152</v>
      </c>
      <c r="E194" s="1" t="s">
        <v>161</v>
      </c>
      <c r="F194" s="18">
        <v>20000</v>
      </c>
      <c r="G194" s="18">
        <v>20000</v>
      </c>
    </row>
    <row r="195" spans="1:7" ht="12.95" customHeight="1" x14ac:dyDescent="0.25">
      <c r="A195" s="117">
        <v>7</v>
      </c>
      <c r="B195" s="447" t="s">
        <v>239</v>
      </c>
      <c r="C195" s="118">
        <v>3613</v>
      </c>
      <c r="D195" s="117" t="s">
        <v>231</v>
      </c>
      <c r="E195" s="1" t="s">
        <v>232</v>
      </c>
      <c r="F195" s="18">
        <v>100000</v>
      </c>
      <c r="G195" s="18">
        <v>100000</v>
      </c>
    </row>
    <row r="196" spans="1:7" ht="12.95" customHeight="1" x14ac:dyDescent="0.25">
      <c r="A196" s="117">
        <v>7</v>
      </c>
      <c r="B196" s="447" t="s">
        <v>239</v>
      </c>
      <c r="C196" s="118">
        <v>3613</v>
      </c>
      <c r="D196" s="117" t="s">
        <v>233</v>
      </c>
      <c r="E196" s="1" t="s">
        <v>234</v>
      </c>
      <c r="F196" s="18">
        <v>300000</v>
      </c>
      <c r="G196" s="18">
        <v>300000</v>
      </c>
    </row>
    <row r="197" spans="1:7" ht="12.95" customHeight="1" x14ac:dyDescent="0.25">
      <c r="A197" s="117">
        <v>7</v>
      </c>
      <c r="B197" s="447" t="s">
        <v>239</v>
      </c>
      <c r="C197" s="118">
        <v>3613</v>
      </c>
      <c r="D197" s="117" t="s">
        <v>235</v>
      </c>
      <c r="E197" s="1" t="s">
        <v>236</v>
      </c>
      <c r="F197" s="18">
        <v>200000</v>
      </c>
      <c r="G197" s="18">
        <v>300000</v>
      </c>
    </row>
    <row r="198" spans="1:7" ht="12.95" customHeight="1" x14ac:dyDescent="0.25">
      <c r="A198" s="117">
        <v>7</v>
      </c>
      <c r="B198" s="447" t="s">
        <v>239</v>
      </c>
      <c r="C198" s="118">
        <v>3613</v>
      </c>
      <c r="D198" s="117" t="s">
        <v>240</v>
      </c>
      <c r="E198" s="1" t="s">
        <v>241</v>
      </c>
      <c r="F198" s="18">
        <v>10000</v>
      </c>
      <c r="G198" s="18">
        <v>10000</v>
      </c>
    </row>
    <row r="199" spans="1:7" ht="12.95" customHeight="1" x14ac:dyDescent="0.25">
      <c r="A199" s="117">
        <v>7</v>
      </c>
      <c r="B199" s="447" t="s">
        <v>239</v>
      </c>
      <c r="C199" s="118">
        <v>3613</v>
      </c>
      <c r="D199" s="117" t="s">
        <v>242</v>
      </c>
      <c r="E199" s="1" t="s">
        <v>243</v>
      </c>
      <c r="F199" s="18">
        <v>10000</v>
      </c>
      <c r="G199" s="18">
        <v>10000</v>
      </c>
    </row>
    <row r="200" spans="1:7" ht="12.95" customHeight="1" x14ac:dyDescent="0.25">
      <c r="A200" s="117">
        <v>7</v>
      </c>
      <c r="B200" s="447" t="s">
        <v>239</v>
      </c>
      <c r="C200" s="118">
        <v>3613</v>
      </c>
      <c r="D200" s="117" t="s">
        <v>185</v>
      </c>
      <c r="E200" s="1" t="s">
        <v>237</v>
      </c>
      <c r="F200" s="18">
        <v>5000</v>
      </c>
      <c r="G200" s="18">
        <v>0</v>
      </c>
    </row>
    <row r="201" spans="1:7" ht="12.95" customHeight="1" x14ac:dyDescent="0.25">
      <c r="A201" s="117">
        <v>7</v>
      </c>
      <c r="B201" s="447" t="s">
        <v>239</v>
      </c>
      <c r="C201" s="118">
        <v>3613</v>
      </c>
      <c r="D201" s="117" t="s">
        <v>223</v>
      </c>
      <c r="E201" s="1" t="s">
        <v>244</v>
      </c>
      <c r="F201" s="18">
        <v>10000</v>
      </c>
      <c r="G201" s="18">
        <v>10000</v>
      </c>
    </row>
    <row r="202" spans="1:7" ht="12.95" customHeight="1" x14ac:dyDescent="0.25">
      <c r="A202" s="117">
        <v>7</v>
      </c>
      <c r="B202" s="447" t="s">
        <v>239</v>
      </c>
      <c r="C202" s="118">
        <v>3613</v>
      </c>
      <c r="D202" s="117" t="s">
        <v>245</v>
      </c>
      <c r="E202" s="1" t="s">
        <v>246</v>
      </c>
      <c r="F202" s="18">
        <v>40000</v>
      </c>
      <c r="G202" s="18">
        <v>144000</v>
      </c>
    </row>
    <row r="203" spans="1:7" ht="12.95" customHeight="1" x14ac:dyDescent="0.25">
      <c r="A203" s="117">
        <v>7</v>
      </c>
      <c r="B203" s="447" t="s">
        <v>239</v>
      </c>
      <c r="C203" s="118">
        <v>3613</v>
      </c>
      <c r="D203" s="117" t="s">
        <v>153</v>
      </c>
      <c r="E203" s="1" t="s">
        <v>207</v>
      </c>
      <c r="F203" s="18">
        <v>300000</v>
      </c>
      <c r="G203" s="18">
        <v>300000</v>
      </c>
    </row>
    <row r="204" spans="1:7" ht="12.95" customHeight="1" x14ac:dyDescent="0.25">
      <c r="A204" s="117">
        <v>7</v>
      </c>
      <c r="B204" s="447" t="s">
        <v>239</v>
      </c>
      <c r="C204" s="118">
        <v>3613</v>
      </c>
      <c r="D204" s="117" t="s">
        <v>153</v>
      </c>
      <c r="E204" s="440" t="s">
        <v>718</v>
      </c>
      <c r="F204" s="18">
        <v>0</v>
      </c>
      <c r="G204" s="18">
        <v>100000</v>
      </c>
    </row>
    <row r="205" spans="1:7" ht="12.95" customHeight="1" x14ac:dyDescent="0.25">
      <c r="A205" s="117">
        <v>7</v>
      </c>
      <c r="B205" s="447" t="s">
        <v>239</v>
      </c>
      <c r="C205" s="118">
        <v>3613</v>
      </c>
      <c r="D205" s="117" t="s">
        <v>154</v>
      </c>
      <c r="E205" s="1" t="s">
        <v>165</v>
      </c>
      <c r="F205" s="18">
        <v>550000</v>
      </c>
      <c r="G205" s="18">
        <v>550000</v>
      </c>
    </row>
    <row r="206" spans="1:7" ht="12.95" customHeight="1" x14ac:dyDescent="0.25">
      <c r="A206" s="117">
        <v>7</v>
      </c>
      <c r="B206" s="447" t="s">
        <v>239</v>
      </c>
      <c r="C206" s="118">
        <v>3613</v>
      </c>
      <c r="D206" s="117" t="s">
        <v>249</v>
      </c>
      <c r="E206" s="1" t="s">
        <v>250</v>
      </c>
      <c r="F206" s="18">
        <v>10000</v>
      </c>
      <c r="G206" s="18">
        <v>0</v>
      </c>
    </row>
    <row r="207" spans="1:7" ht="12.95" customHeight="1" x14ac:dyDescent="0.25">
      <c r="A207" s="117">
        <v>7</v>
      </c>
      <c r="B207" s="447" t="s">
        <v>239</v>
      </c>
      <c r="C207" s="118">
        <v>3613</v>
      </c>
      <c r="D207" s="117" t="s">
        <v>251</v>
      </c>
      <c r="E207" s="1" t="s">
        <v>252</v>
      </c>
      <c r="F207" s="18">
        <v>55000</v>
      </c>
      <c r="G207" s="18">
        <v>50000</v>
      </c>
    </row>
    <row r="208" spans="1:7" ht="12.95" customHeight="1" x14ac:dyDescent="0.25">
      <c r="A208" s="117">
        <v>7</v>
      </c>
      <c r="B208" s="447" t="s">
        <v>239</v>
      </c>
      <c r="C208" s="118">
        <v>3613</v>
      </c>
      <c r="D208" s="117">
        <v>5164</v>
      </c>
      <c r="E208" s="1" t="s">
        <v>719</v>
      </c>
      <c r="F208" s="18">
        <v>60000</v>
      </c>
      <c r="G208" s="18">
        <v>60000</v>
      </c>
    </row>
    <row r="209" spans="1:7" ht="12.95" customHeight="1" x14ac:dyDescent="0.25">
      <c r="A209" s="119">
        <v>7</v>
      </c>
      <c r="B209" s="448"/>
      <c r="C209" s="120">
        <v>3613</v>
      </c>
      <c r="D209" s="4" t="s">
        <v>11</v>
      </c>
      <c r="E209" s="4"/>
      <c r="F209" s="22">
        <f>SUM(F193:F208)</f>
        <v>1710000</v>
      </c>
      <c r="G209" s="22">
        <f>SUM(G193:G208)</f>
        <v>1994000</v>
      </c>
    </row>
    <row r="210" spans="1:7" ht="12.95" customHeight="1" x14ac:dyDescent="0.25">
      <c r="A210" s="117">
        <v>7</v>
      </c>
      <c r="B210" s="447" t="s">
        <v>253</v>
      </c>
      <c r="C210" s="118">
        <v>3613</v>
      </c>
      <c r="D210" s="117">
        <v>5159</v>
      </c>
      <c r="E210" s="1" t="s">
        <v>254</v>
      </c>
      <c r="F210" s="18">
        <v>26000</v>
      </c>
      <c r="G210" s="18">
        <v>25000</v>
      </c>
    </row>
    <row r="211" spans="1:7" ht="12.95" customHeight="1" x14ac:dyDescent="0.25">
      <c r="A211" s="117">
        <v>7</v>
      </c>
      <c r="B211" s="447" t="s">
        <v>253</v>
      </c>
      <c r="C211" s="118">
        <v>3613</v>
      </c>
      <c r="D211" s="117" t="s">
        <v>255</v>
      </c>
      <c r="E211" s="1" t="s">
        <v>256</v>
      </c>
      <c r="F211" s="18">
        <v>70000</v>
      </c>
      <c r="G211" s="18">
        <v>70000</v>
      </c>
    </row>
    <row r="212" spans="1:7" ht="12.95" customHeight="1" x14ac:dyDescent="0.25">
      <c r="A212" s="117">
        <v>7</v>
      </c>
      <c r="B212" s="447" t="s">
        <v>253</v>
      </c>
      <c r="C212" s="118">
        <v>3613</v>
      </c>
      <c r="D212" s="117">
        <v>5154</v>
      </c>
      <c r="E212" s="1" t="s">
        <v>236</v>
      </c>
      <c r="F212" s="18">
        <v>35000</v>
      </c>
      <c r="G212" s="18">
        <v>35000</v>
      </c>
    </row>
    <row r="213" spans="1:7" ht="12.95" customHeight="1" x14ac:dyDescent="0.25">
      <c r="A213" s="117">
        <v>7</v>
      </c>
      <c r="B213" s="447" t="s">
        <v>253</v>
      </c>
      <c r="C213" s="118">
        <v>3613</v>
      </c>
      <c r="D213" s="117">
        <v>5169</v>
      </c>
      <c r="E213" s="1" t="s">
        <v>510</v>
      </c>
      <c r="F213" s="18">
        <v>307000</v>
      </c>
      <c r="G213" s="18">
        <v>320000</v>
      </c>
    </row>
    <row r="214" spans="1:7" ht="12.95" customHeight="1" x14ac:dyDescent="0.25">
      <c r="A214" s="117">
        <v>7</v>
      </c>
      <c r="B214" s="447" t="s">
        <v>253</v>
      </c>
      <c r="C214" s="118">
        <v>3613</v>
      </c>
      <c r="D214" s="117">
        <v>5199</v>
      </c>
      <c r="E214" s="1" t="s">
        <v>257</v>
      </c>
      <c r="F214" s="18">
        <v>220000</v>
      </c>
      <c r="G214" s="18">
        <v>230000</v>
      </c>
    </row>
    <row r="215" spans="1:7" ht="12.95" customHeight="1" x14ac:dyDescent="0.25">
      <c r="A215" s="117">
        <v>7</v>
      </c>
      <c r="B215" s="447" t="s">
        <v>253</v>
      </c>
      <c r="C215" s="118">
        <v>3613</v>
      </c>
      <c r="D215" s="117" t="s">
        <v>154</v>
      </c>
      <c r="E215" s="1" t="s">
        <v>165</v>
      </c>
      <c r="F215" s="18">
        <v>536000</v>
      </c>
      <c r="G215" s="18">
        <v>572000</v>
      </c>
    </row>
    <row r="216" spans="1:7" ht="12.95" customHeight="1" x14ac:dyDescent="0.25">
      <c r="A216" s="119">
        <v>7</v>
      </c>
      <c r="B216" s="448"/>
      <c r="C216" s="120">
        <v>3613</v>
      </c>
      <c r="D216" s="4" t="s">
        <v>258</v>
      </c>
      <c r="E216" s="4"/>
      <c r="F216" s="22">
        <f>SUM(F210:F215)</f>
        <v>1194000</v>
      </c>
      <c r="G216" s="22">
        <f>SUM(G210:G215)</f>
        <v>1252000</v>
      </c>
    </row>
    <row r="217" spans="1:7" ht="12.95" customHeight="1" x14ac:dyDescent="0.25">
      <c r="A217" s="119">
        <v>7</v>
      </c>
      <c r="B217" s="448"/>
      <c r="C217" s="120">
        <v>3612</v>
      </c>
      <c r="D217" s="4" t="s">
        <v>511</v>
      </c>
      <c r="E217" s="4"/>
      <c r="F217" s="22">
        <f>F209+F216</f>
        <v>2904000</v>
      </c>
      <c r="G217" s="22">
        <f>G209+G216</f>
        <v>3246000</v>
      </c>
    </row>
    <row r="218" spans="1:7" ht="12.95" customHeight="1" x14ac:dyDescent="0.25">
      <c r="A218" s="117">
        <v>7</v>
      </c>
      <c r="B218" s="453">
        <v>3000000000036</v>
      </c>
      <c r="C218" s="118">
        <v>3639</v>
      </c>
      <c r="D218" s="117" t="s">
        <v>259</v>
      </c>
      <c r="E218" s="1" t="s">
        <v>260</v>
      </c>
      <c r="F218" s="18">
        <v>30000</v>
      </c>
      <c r="G218" s="18">
        <v>40000</v>
      </c>
    </row>
    <row r="219" spans="1:7" ht="12.95" customHeight="1" x14ac:dyDescent="0.25">
      <c r="A219" s="117">
        <v>7</v>
      </c>
      <c r="B219" s="453">
        <v>3000000000036</v>
      </c>
      <c r="C219" s="118">
        <v>3639</v>
      </c>
      <c r="D219" s="117" t="s">
        <v>223</v>
      </c>
      <c r="E219" s="1" t="s">
        <v>244</v>
      </c>
      <c r="F219" s="18">
        <v>50000</v>
      </c>
      <c r="G219" s="18">
        <v>40000</v>
      </c>
    </row>
    <row r="220" spans="1:7" ht="12.95" customHeight="1" x14ac:dyDescent="0.25">
      <c r="A220" s="117">
        <v>7</v>
      </c>
      <c r="B220" s="453">
        <v>3000000000036</v>
      </c>
      <c r="C220" s="118">
        <v>3639</v>
      </c>
      <c r="D220" s="117" t="s">
        <v>153</v>
      </c>
      <c r="E220" s="1" t="s">
        <v>207</v>
      </c>
      <c r="F220" s="18">
        <v>50000</v>
      </c>
      <c r="G220" s="18">
        <v>40000</v>
      </c>
    </row>
    <row r="221" spans="1:7" ht="12.95" customHeight="1" x14ac:dyDescent="0.25">
      <c r="A221" s="117">
        <v>7</v>
      </c>
      <c r="B221" s="453">
        <v>3000000000036</v>
      </c>
      <c r="C221" s="118">
        <v>3639</v>
      </c>
      <c r="D221" s="117" t="s">
        <v>249</v>
      </c>
      <c r="E221" s="1" t="s">
        <v>250</v>
      </c>
      <c r="F221" s="18">
        <v>50000</v>
      </c>
      <c r="G221" s="18">
        <v>30000</v>
      </c>
    </row>
    <row r="222" spans="1:7" ht="12.95" customHeight="1" x14ac:dyDescent="0.25">
      <c r="A222" s="117">
        <v>7</v>
      </c>
      <c r="B222" s="453">
        <v>3000000000036</v>
      </c>
      <c r="C222" s="118">
        <v>3639</v>
      </c>
      <c r="D222" s="117">
        <v>6130</v>
      </c>
      <c r="E222" s="1" t="s">
        <v>261</v>
      </c>
      <c r="F222" s="18">
        <v>820000</v>
      </c>
      <c r="G222" s="18">
        <v>850000</v>
      </c>
    </row>
    <row r="223" spans="1:7" ht="12.95" customHeight="1" thickBot="1" x14ac:dyDescent="0.3">
      <c r="A223" s="136">
        <v>7</v>
      </c>
      <c r="B223" s="449"/>
      <c r="C223" s="137">
        <v>3639</v>
      </c>
      <c r="D223" s="85" t="s">
        <v>67</v>
      </c>
      <c r="E223" s="85"/>
      <c r="F223" s="86">
        <f>SUM(F218:F222)</f>
        <v>1000000</v>
      </c>
      <c r="G223" s="86">
        <f>SUM(G218:G222)</f>
        <v>1000000</v>
      </c>
    </row>
    <row r="224" spans="1:7" ht="12.95" customHeight="1" thickBot="1" x14ac:dyDescent="0.3">
      <c r="A224" s="144">
        <v>7</v>
      </c>
      <c r="B224" s="451"/>
      <c r="C224" s="145" t="s">
        <v>598</v>
      </c>
      <c r="D224" s="146"/>
      <c r="E224" s="437"/>
      <c r="F224" s="147">
        <f>SUM(F192+F223+F216+F209)</f>
        <v>10683000</v>
      </c>
      <c r="G224" s="257">
        <f>SUM(G192+G223+G216+G209)</f>
        <v>11040000</v>
      </c>
    </row>
    <row r="225" spans="1:7" ht="12.95" customHeight="1" x14ac:dyDescent="0.25">
      <c r="A225" s="138">
        <v>8</v>
      </c>
      <c r="B225" s="446" t="s">
        <v>239</v>
      </c>
      <c r="C225" s="139">
        <v>2212</v>
      </c>
      <c r="D225" s="138" t="s">
        <v>235</v>
      </c>
      <c r="E225" s="3" t="s">
        <v>236</v>
      </c>
      <c r="F225" s="17">
        <v>200000</v>
      </c>
      <c r="G225" s="17">
        <v>200000</v>
      </c>
    </row>
    <row r="226" spans="1:7" ht="12.95" customHeight="1" x14ac:dyDescent="0.25">
      <c r="A226" s="117">
        <v>8</v>
      </c>
      <c r="B226" s="447" t="s">
        <v>239</v>
      </c>
      <c r="C226" s="118">
        <v>2212</v>
      </c>
      <c r="D226" s="117" t="s">
        <v>274</v>
      </c>
      <c r="E226" s="1" t="s">
        <v>275</v>
      </c>
      <c r="F226" s="18">
        <v>2800</v>
      </c>
      <c r="G226" s="18">
        <v>3000</v>
      </c>
    </row>
    <row r="227" spans="1:7" ht="12.95" customHeight="1" x14ac:dyDescent="0.25">
      <c r="A227" s="117">
        <v>8</v>
      </c>
      <c r="B227" s="447" t="s">
        <v>239</v>
      </c>
      <c r="C227" s="118">
        <v>2212</v>
      </c>
      <c r="D227" s="117" t="s">
        <v>223</v>
      </c>
      <c r="E227" s="1" t="s">
        <v>244</v>
      </c>
      <c r="F227" s="18">
        <v>100000</v>
      </c>
      <c r="G227" s="18">
        <v>100000</v>
      </c>
    </row>
    <row r="228" spans="1:7" ht="12.95" customHeight="1" x14ac:dyDescent="0.25">
      <c r="A228" s="117">
        <v>8</v>
      </c>
      <c r="B228" s="447" t="s">
        <v>239</v>
      </c>
      <c r="C228" s="118">
        <v>2212</v>
      </c>
      <c r="D228" s="117" t="s">
        <v>154</v>
      </c>
      <c r="E228" s="1" t="s">
        <v>165</v>
      </c>
      <c r="F228" s="18">
        <v>500000</v>
      </c>
      <c r="G228" s="18">
        <v>500000</v>
      </c>
    </row>
    <row r="229" spans="1:7" ht="12.95" customHeight="1" x14ac:dyDescent="0.25">
      <c r="A229" s="117">
        <v>8</v>
      </c>
      <c r="B229" s="447" t="s">
        <v>276</v>
      </c>
      <c r="C229" s="118">
        <v>2212</v>
      </c>
      <c r="D229" s="117" t="s">
        <v>154</v>
      </c>
      <c r="E229" s="1" t="s">
        <v>165</v>
      </c>
      <c r="F229" s="18">
        <v>7512000</v>
      </c>
      <c r="G229" s="18">
        <v>7869000</v>
      </c>
    </row>
    <row r="230" spans="1:7" ht="12.95" customHeight="1" x14ac:dyDescent="0.25">
      <c r="A230" s="117">
        <v>8</v>
      </c>
      <c r="B230" s="447" t="s">
        <v>277</v>
      </c>
      <c r="C230" s="118">
        <v>2212</v>
      </c>
      <c r="D230" s="117" t="s">
        <v>154</v>
      </c>
      <c r="E230" s="1" t="s">
        <v>278</v>
      </c>
      <c r="F230" s="18">
        <v>590000</v>
      </c>
      <c r="G230" s="18">
        <v>612000</v>
      </c>
    </row>
    <row r="231" spans="1:7" ht="12.95" customHeight="1" x14ac:dyDescent="0.25">
      <c r="A231" s="117">
        <v>8</v>
      </c>
      <c r="B231" s="447" t="s">
        <v>279</v>
      </c>
      <c r="C231" s="118">
        <v>2212</v>
      </c>
      <c r="D231" s="117" t="s">
        <v>154</v>
      </c>
      <c r="E231" s="1" t="s">
        <v>280</v>
      </c>
      <c r="F231" s="18">
        <v>215000</v>
      </c>
      <c r="G231" s="18">
        <v>223000</v>
      </c>
    </row>
    <row r="232" spans="1:7" ht="12.95" customHeight="1" x14ac:dyDescent="0.25">
      <c r="A232" s="117">
        <v>8</v>
      </c>
      <c r="B232" s="447" t="s">
        <v>281</v>
      </c>
      <c r="C232" s="118">
        <v>2212</v>
      </c>
      <c r="D232" s="117" t="s">
        <v>153</v>
      </c>
      <c r="E232" s="1" t="s">
        <v>282</v>
      </c>
      <c r="F232" s="18">
        <v>1073000</v>
      </c>
      <c r="G232" s="18">
        <v>1037000</v>
      </c>
    </row>
    <row r="233" spans="1:7" ht="12.95" customHeight="1" x14ac:dyDescent="0.25">
      <c r="A233" s="117">
        <v>8</v>
      </c>
      <c r="B233" s="447" t="s">
        <v>283</v>
      </c>
      <c r="C233" s="118">
        <v>2212</v>
      </c>
      <c r="D233" s="117" t="s">
        <v>153</v>
      </c>
      <c r="E233" s="1" t="s">
        <v>284</v>
      </c>
      <c r="F233" s="18">
        <v>751000</v>
      </c>
      <c r="G233" s="18">
        <v>779000</v>
      </c>
    </row>
    <row r="234" spans="1:7" ht="12.95" customHeight="1" x14ac:dyDescent="0.25">
      <c r="A234" s="119">
        <v>8</v>
      </c>
      <c r="B234" s="448"/>
      <c r="C234" s="120">
        <v>2212</v>
      </c>
      <c r="D234" s="4" t="s">
        <v>41</v>
      </c>
      <c r="E234" s="4"/>
      <c r="F234" s="22">
        <f>SUM(F225:F233)</f>
        <v>10943800</v>
      </c>
      <c r="G234" s="22">
        <f>SUM(G225:G233)</f>
        <v>11323000</v>
      </c>
    </row>
    <row r="235" spans="1:7" ht="12.95" customHeight="1" x14ac:dyDescent="0.25">
      <c r="A235" s="117">
        <v>8</v>
      </c>
      <c r="B235" s="447" t="s">
        <v>239</v>
      </c>
      <c r="C235" s="118">
        <v>2219</v>
      </c>
      <c r="D235" s="117" t="s">
        <v>231</v>
      </c>
      <c r="E235" s="1" t="s">
        <v>232</v>
      </c>
      <c r="F235" s="18">
        <v>100000</v>
      </c>
      <c r="G235" s="18">
        <v>100000</v>
      </c>
    </row>
    <row r="236" spans="1:7" ht="12.95" customHeight="1" x14ac:dyDescent="0.25">
      <c r="A236" s="117">
        <v>8</v>
      </c>
      <c r="B236" s="447" t="s">
        <v>512</v>
      </c>
      <c r="C236" s="118">
        <v>2219</v>
      </c>
      <c r="D236" s="117" t="s">
        <v>153</v>
      </c>
      <c r="E236" s="1" t="s">
        <v>513</v>
      </c>
      <c r="F236" s="18">
        <v>1181000</v>
      </c>
      <c r="G236" s="18">
        <v>1275000</v>
      </c>
    </row>
    <row r="237" spans="1:7" ht="12.95" customHeight="1" x14ac:dyDescent="0.25">
      <c r="A237" s="119">
        <v>8</v>
      </c>
      <c r="B237" s="448"/>
      <c r="C237" s="120">
        <v>2219</v>
      </c>
      <c r="D237" s="4" t="s">
        <v>71</v>
      </c>
      <c r="E237" s="4"/>
      <c r="F237" s="22">
        <f>SUM(F235:F236)</f>
        <v>1281000</v>
      </c>
      <c r="G237" s="22">
        <f>SUM(G235:G236)</f>
        <v>1375000</v>
      </c>
    </row>
    <row r="238" spans="1:7" ht="12.95" customHeight="1" x14ac:dyDescent="0.25">
      <c r="A238" s="117">
        <v>8</v>
      </c>
      <c r="B238" s="447" t="s">
        <v>239</v>
      </c>
      <c r="C238" s="118">
        <v>2219</v>
      </c>
      <c r="D238" s="117" t="s">
        <v>223</v>
      </c>
      <c r="E238" s="1" t="s">
        <v>244</v>
      </c>
      <c r="F238" s="18">
        <v>100000</v>
      </c>
      <c r="G238" s="18">
        <v>100000</v>
      </c>
    </row>
    <row r="239" spans="1:7" ht="12.95" customHeight="1" x14ac:dyDescent="0.25">
      <c r="A239" s="117">
        <v>8</v>
      </c>
      <c r="B239" s="447" t="s">
        <v>239</v>
      </c>
      <c r="C239" s="118">
        <v>2219</v>
      </c>
      <c r="D239" s="117" t="s">
        <v>154</v>
      </c>
      <c r="E239" s="1" t="s">
        <v>285</v>
      </c>
      <c r="F239" s="18">
        <v>300000</v>
      </c>
      <c r="G239" s="18">
        <v>300000</v>
      </c>
    </row>
    <row r="240" spans="1:7" ht="12.95" customHeight="1" x14ac:dyDescent="0.25">
      <c r="A240" s="117">
        <v>8</v>
      </c>
      <c r="B240" s="447" t="s">
        <v>286</v>
      </c>
      <c r="C240" s="118">
        <v>2219</v>
      </c>
      <c r="D240" s="117" t="s">
        <v>154</v>
      </c>
      <c r="E240" s="1" t="s">
        <v>165</v>
      </c>
      <c r="F240" s="18">
        <v>4722000</v>
      </c>
      <c r="G240" s="18">
        <v>4898000</v>
      </c>
    </row>
    <row r="241" spans="1:7" ht="12.95" customHeight="1" x14ac:dyDescent="0.25">
      <c r="A241" s="117">
        <v>8</v>
      </c>
      <c r="B241" s="447" t="s">
        <v>287</v>
      </c>
      <c r="C241" s="118">
        <v>2219</v>
      </c>
      <c r="D241" s="117" t="s">
        <v>154</v>
      </c>
      <c r="E241" s="1" t="s">
        <v>285</v>
      </c>
      <c r="F241" s="18">
        <v>590000</v>
      </c>
      <c r="G241" s="18">
        <v>612000</v>
      </c>
    </row>
    <row r="242" spans="1:7" ht="12.95" customHeight="1" x14ac:dyDescent="0.25">
      <c r="A242" s="117">
        <v>8</v>
      </c>
      <c r="B242" s="447" t="s">
        <v>288</v>
      </c>
      <c r="C242" s="118">
        <v>2219</v>
      </c>
      <c r="D242" s="117" t="s">
        <v>154</v>
      </c>
      <c r="E242" s="1" t="s">
        <v>289</v>
      </c>
      <c r="F242" s="18">
        <v>1159000</v>
      </c>
      <c r="G242" s="18">
        <v>1202000</v>
      </c>
    </row>
    <row r="243" spans="1:7" ht="12.95" customHeight="1" x14ac:dyDescent="0.25">
      <c r="A243" s="117">
        <v>8</v>
      </c>
      <c r="B243" s="447" t="s">
        <v>290</v>
      </c>
      <c r="C243" s="118">
        <v>2219</v>
      </c>
      <c r="D243" s="117" t="s">
        <v>154</v>
      </c>
      <c r="E243" s="1" t="s">
        <v>291</v>
      </c>
      <c r="F243" s="18">
        <v>129000</v>
      </c>
      <c r="G243" s="18">
        <v>133000</v>
      </c>
    </row>
    <row r="244" spans="1:7" ht="12.95" customHeight="1" thickBot="1" x14ac:dyDescent="0.3">
      <c r="A244" s="136">
        <v>8</v>
      </c>
      <c r="B244" s="449"/>
      <c r="C244" s="137">
        <v>2219</v>
      </c>
      <c r="D244" s="85" t="s">
        <v>292</v>
      </c>
      <c r="E244" s="85"/>
      <c r="F244" s="86">
        <f>SUM(F238:F243)</f>
        <v>7000000</v>
      </c>
      <c r="G244" s="86">
        <f>SUM(G238:G243)</f>
        <v>7245000</v>
      </c>
    </row>
    <row r="245" spans="1:7" ht="12.95" customHeight="1" thickBot="1" x14ac:dyDescent="0.3">
      <c r="A245" s="144">
        <v>8</v>
      </c>
      <c r="B245" s="458"/>
      <c r="C245" s="145" t="s">
        <v>599</v>
      </c>
      <c r="D245" s="153"/>
      <c r="E245" s="441"/>
      <c r="F245" s="147">
        <f>SUM(F244+F237+F234)</f>
        <v>19224800</v>
      </c>
      <c r="G245" s="257">
        <f>SUM(G244+G237+G234)</f>
        <v>19943000</v>
      </c>
    </row>
    <row r="246" spans="1:7" ht="12.95" customHeight="1" x14ac:dyDescent="0.25">
      <c r="A246" s="138">
        <v>9</v>
      </c>
      <c r="B246" s="446" t="s">
        <v>239</v>
      </c>
      <c r="C246" s="139">
        <v>2223</v>
      </c>
      <c r="D246" s="138" t="s">
        <v>152</v>
      </c>
      <c r="E246" s="3" t="s">
        <v>161</v>
      </c>
      <c r="F246" s="17">
        <v>100000</v>
      </c>
      <c r="G246" s="17">
        <v>100000</v>
      </c>
    </row>
    <row r="247" spans="1:7" ht="12.95" customHeight="1" x14ac:dyDescent="0.25">
      <c r="A247" s="119">
        <v>9</v>
      </c>
      <c r="B247" s="448"/>
      <c r="C247" s="120">
        <v>2223</v>
      </c>
      <c r="D247" s="4" t="s">
        <v>42</v>
      </c>
      <c r="E247" s="4"/>
      <c r="F247" s="22">
        <v>100000</v>
      </c>
      <c r="G247" s="22">
        <f>SUM(G246)</f>
        <v>100000</v>
      </c>
    </row>
    <row r="248" spans="1:7" ht="12.95" customHeight="1" x14ac:dyDescent="0.25">
      <c r="A248" s="117">
        <v>9</v>
      </c>
      <c r="B248" s="447" t="s">
        <v>239</v>
      </c>
      <c r="C248" s="118">
        <v>2292</v>
      </c>
      <c r="D248" s="117" t="s">
        <v>223</v>
      </c>
      <c r="E248" s="1" t="s">
        <v>244</v>
      </c>
      <c r="F248" s="18">
        <v>100000</v>
      </c>
      <c r="G248" s="18">
        <v>100000</v>
      </c>
    </row>
    <row r="249" spans="1:7" ht="12.95" customHeight="1" x14ac:dyDescent="0.25">
      <c r="A249" s="117">
        <v>9</v>
      </c>
      <c r="B249" s="447" t="s">
        <v>239</v>
      </c>
      <c r="C249" s="118">
        <v>2292</v>
      </c>
      <c r="D249" s="117" t="s">
        <v>293</v>
      </c>
      <c r="E249" s="1" t="s">
        <v>294</v>
      </c>
      <c r="F249" s="18">
        <v>11330000</v>
      </c>
      <c r="G249" s="18">
        <v>11480000</v>
      </c>
    </row>
    <row r="250" spans="1:7" ht="12.95" customHeight="1" x14ac:dyDescent="0.25">
      <c r="A250" s="117">
        <v>9</v>
      </c>
      <c r="B250" s="447" t="s">
        <v>239</v>
      </c>
      <c r="C250" s="118">
        <v>2292</v>
      </c>
      <c r="D250" s="117" t="s">
        <v>293</v>
      </c>
      <c r="E250" s="1" t="s">
        <v>775</v>
      </c>
      <c r="F250" s="19"/>
      <c r="G250" s="19">
        <v>2500000</v>
      </c>
    </row>
    <row r="251" spans="1:7" ht="12.95" customHeight="1" thickBot="1" x14ac:dyDescent="0.3">
      <c r="A251" s="136">
        <v>9</v>
      </c>
      <c r="B251" s="449"/>
      <c r="C251" s="137">
        <v>2292</v>
      </c>
      <c r="D251" s="85" t="s">
        <v>295</v>
      </c>
      <c r="E251" s="85"/>
      <c r="F251" s="86">
        <f>SUM(F248:F250)</f>
        <v>11430000</v>
      </c>
      <c r="G251" s="86">
        <f>SUM(G248:G250)</f>
        <v>14080000</v>
      </c>
    </row>
    <row r="252" spans="1:7" ht="12.95" customHeight="1" thickBot="1" x14ac:dyDescent="0.3">
      <c r="A252" s="144">
        <v>9</v>
      </c>
      <c r="B252" s="458"/>
      <c r="C252" s="145" t="s">
        <v>600</v>
      </c>
      <c r="D252" s="153"/>
      <c r="E252" s="441"/>
      <c r="F252" s="147">
        <f>SUM(F247+F251)</f>
        <v>11530000</v>
      </c>
      <c r="G252" s="257">
        <f>SUM(G247+G251)</f>
        <v>14180000</v>
      </c>
    </row>
    <row r="253" spans="1:7" ht="12.95" customHeight="1" x14ac:dyDescent="0.25">
      <c r="A253" s="138">
        <v>10</v>
      </c>
      <c r="B253" s="446" t="s">
        <v>323</v>
      </c>
      <c r="C253" s="139">
        <v>2141</v>
      </c>
      <c r="D253" s="138" t="s">
        <v>163</v>
      </c>
      <c r="E253" s="3" t="s">
        <v>324</v>
      </c>
      <c r="F253" s="17">
        <v>15000</v>
      </c>
      <c r="G253" s="17">
        <v>15000</v>
      </c>
    </row>
    <row r="254" spans="1:7" ht="12.95" customHeight="1" x14ac:dyDescent="0.25">
      <c r="A254" s="117">
        <v>10</v>
      </c>
      <c r="B254" s="447" t="s">
        <v>323</v>
      </c>
      <c r="C254" s="118">
        <v>2141</v>
      </c>
      <c r="D254" s="117" t="s">
        <v>160</v>
      </c>
      <c r="E254" s="1" t="s">
        <v>205</v>
      </c>
      <c r="F254" s="18">
        <v>70000</v>
      </c>
      <c r="G254" s="18">
        <v>70000</v>
      </c>
    </row>
    <row r="255" spans="1:7" ht="12.95" customHeight="1" x14ac:dyDescent="0.25">
      <c r="A255" s="117">
        <v>10</v>
      </c>
      <c r="B255" s="447" t="s">
        <v>323</v>
      </c>
      <c r="C255" s="118">
        <v>2141</v>
      </c>
      <c r="D255" s="117" t="s">
        <v>152</v>
      </c>
      <c r="E255" s="1" t="s">
        <v>161</v>
      </c>
      <c r="F255" s="18">
        <v>15000</v>
      </c>
      <c r="G255" s="18">
        <v>15000</v>
      </c>
    </row>
    <row r="256" spans="1:7" ht="12.95" customHeight="1" x14ac:dyDescent="0.25">
      <c r="A256" s="117">
        <v>10</v>
      </c>
      <c r="B256" s="447" t="s">
        <v>323</v>
      </c>
      <c r="C256" s="118">
        <v>2141</v>
      </c>
      <c r="D256" s="117" t="s">
        <v>235</v>
      </c>
      <c r="E256" s="1" t="s">
        <v>236</v>
      </c>
      <c r="F256" s="18">
        <v>0</v>
      </c>
      <c r="G256" s="18">
        <v>0</v>
      </c>
    </row>
    <row r="257" spans="1:7" ht="12.95" customHeight="1" x14ac:dyDescent="0.25">
      <c r="A257" s="117">
        <v>10</v>
      </c>
      <c r="B257" s="447" t="s">
        <v>325</v>
      </c>
      <c r="C257" s="118">
        <v>2141</v>
      </c>
      <c r="D257" s="117" t="s">
        <v>153</v>
      </c>
      <c r="E257" s="1" t="s">
        <v>207</v>
      </c>
      <c r="F257" s="18">
        <v>20000</v>
      </c>
      <c r="G257" s="18">
        <v>21000</v>
      </c>
    </row>
    <row r="258" spans="1:7" ht="12.95" customHeight="1" x14ac:dyDescent="0.25">
      <c r="A258" s="117">
        <v>10</v>
      </c>
      <c r="B258" s="447" t="s">
        <v>323</v>
      </c>
      <c r="C258" s="118">
        <v>2141</v>
      </c>
      <c r="D258" s="117" t="s">
        <v>153</v>
      </c>
      <c r="E258" s="1" t="s">
        <v>207</v>
      </c>
      <c r="F258" s="18">
        <v>25000</v>
      </c>
      <c r="G258" s="18">
        <v>29000</v>
      </c>
    </row>
    <row r="259" spans="1:7" ht="12.95" customHeight="1" x14ac:dyDescent="0.25">
      <c r="A259" s="117">
        <v>10</v>
      </c>
      <c r="B259" s="447" t="s">
        <v>323</v>
      </c>
      <c r="C259" s="118">
        <v>2141</v>
      </c>
      <c r="D259" s="117" t="s">
        <v>154</v>
      </c>
      <c r="E259" s="1" t="s">
        <v>514</v>
      </c>
      <c r="F259" s="18">
        <v>27000</v>
      </c>
      <c r="G259" s="18">
        <v>5000</v>
      </c>
    </row>
    <row r="260" spans="1:7" ht="12.95" customHeight="1" x14ac:dyDescent="0.25">
      <c r="A260" s="119">
        <v>10</v>
      </c>
      <c r="B260" s="448"/>
      <c r="C260" s="118">
        <v>2141</v>
      </c>
      <c r="D260" s="4" t="s">
        <v>326</v>
      </c>
      <c r="E260" s="4"/>
      <c r="F260" s="22">
        <f>SUM(F253:F259)</f>
        <v>172000</v>
      </c>
      <c r="G260" s="22">
        <f>SUM(G253:G259)</f>
        <v>155000</v>
      </c>
    </row>
    <row r="261" spans="1:7" ht="12.95" customHeight="1" x14ac:dyDescent="0.25">
      <c r="A261" s="117">
        <v>10</v>
      </c>
      <c r="B261" s="447" t="s">
        <v>327</v>
      </c>
      <c r="C261" s="127" t="s">
        <v>515</v>
      </c>
      <c r="D261" s="117" t="s">
        <v>153</v>
      </c>
      <c r="E261" s="1" t="s">
        <v>752</v>
      </c>
      <c r="F261" s="18">
        <v>250000</v>
      </c>
      <c r="G261" s="18">
        <v>250000</v>
      </c>
    </row>
    <row r="262" spans="1:7" ht="12.95" customHeight="1" x14ac:dyDescent="0.25">
      <c r="A262" s="119">
        <v>10</v>
      </c>
      <c r="B262" s="448"/>
      <c r="C262" s="128" t="s">
        <v>515</v>
      </c>
      <c r="D262" s="4" t="s">
        <v>73</v>
      </c>
      <c r="E262" s="4"/>
      <c r="F262" s="22">
        <v>250000</v>
      </c>
      <c r="G262" s="22">
        <f>SUM(G261)</f>
        <v>250000</v>
      </c>
    </row>
    <row r="263" spans="1:7" ht="12.95" customHeight="1" x14ac:dyDescent="0.25">
      <c r="A263" s="117">
        <v>10</v>
      </c>
      <c r="B263" s="447" t="s">
        <v>239</v>
      </c>
      <c r="C263" s="118">
        <v>3631</v>
      </c>
      <c r="D263" s="117" t="s">
        <v>214</v>
      </c>
      <c r="E263" s="436" t="s">
        <v>297</v>
      </c>
      <c r="F263" s="18">
        <v>7888000</v>
      </c>
      <c r="G263" s="18">
        <v>8182000</v>
      </c>
    </row>
    <row r="264" spans="1:7" ht="12.95" customHeight="1" x14ac:dyDescent="0.25">
      <c r="A264" s="119">
        <v>10</v>
      </c>
      <c r="B264" s="448"/>
      <c r="C264" s="120">
        <v>3631</v>
      </c>
      <c r="D264" s="4" t="s">
        <v>44</v>
      </c>
      <c r="E264" s="4"/>
      <c r="F264" s="22">
        <f>SUM(F263)</f>
        <v>7888000</v>
      </c>
      <c r="G264" s="22">
        <f>SUM(G263)</f>
        <v>8182000</v>
      </c>
    </row>
    <row r="265" spans="1:7" ht="12.95" customHeight="1" x14ac:dyDescent="0.25">
      <c r="A265" s="117">
        <v>10</v>
      </c>
      <c r="B265" s="447" t="s">
        <v>304</v>
      </c>
      <c r="C265" s="118">
        <v>3632</v>
      </c>
      <c r="D265" s="117" t="s">
        <v>153</v>
      </c>
      <c r="E265" s="1" t="s">
        <v>305</v>
      </c>
      <c r="F265" s="18">
        <v>397000</v>
      </c>
      <c r="G265" s="18">
        <v>411000</v>
      </c>
    </row>
    <row r="266" spans="1:7" ht="12.95" customHeight="1" x14ac:dyDescent="0.25">
      <c r="A266" s="117">
        <v>10</v>
      </c>
      <c r="B266" s="447" t="s">
        <v>304</v>
      </c>
      <c r="C266" s="118">
        <v>3632</v>
      </c>
      <c r="D266" s="117" t="s">
        <v>154</v>
      </c>
      <c r="E266" s="1" t="s">
        <v>306</v>
      </c>
      <c r="F266" s="18">
        <v>1320000</v>
      </c>
      <c r="G266" s="18">
        <v>1364000</v>
      </c>
    </row>
    <row r="267" spans="1:7" ht="12.95" customHeight="1" x14ac:dyDescent="0.25">
      <c r="A267" s="117">
        <v>10</v>
      </c>
      <c r="B267" s="447" t="s">
        <v>307</v>
      </c>
      <c r="C267" s="118">
        <v>3632</v>
      </c>
      <c r="D267" s="117" t="s">
        <v>308</v>
      </c>
      <c r="E267" s="1" t="s">
        <v>309</v>
      </c>
      <c r="F267" s="18">
        <v>107000</v>
      </c>
      <c r="G267" s="18">
        <v>111000</v>
      </c>
    </row>
    <row r="268" spans="1:7" ht="12.95" customHeight="1" x14ac:dyDescent="0.25">
      <c r="A268" s="117">
        <v>10</v>
      </c>
      <c r="B268" s="447" t="s">
        <v>310</v>
      </c>
      <c r="C268" s="118">
        <v>3632</v>
      </c>
      <c r="D268" s="117" t="s">
        <v>154</v>
      </c>
      <c r="E268" s="1" t="s">
        <v>311</v>
      </c>
      <c r="F268" s="18">
        <v>107000</v>
      </c>
      <c r="G268" s="18">
        <v>111000</v>
      </c>
    </row>
    <row r="269" spans="1:7" ht="12.95" customHeight="1" x14ac:dyDescent="0.25">
      <c r="A269" s="117">
        <v>10</v>
      </c>
      <c r="B269" s="447" t="s">
        <v>312</v>
      </c>
      <c r="C269" s="118">
        <v>3632</v>
      </c>
      <c r="D269" s="117" t="s">
        <v>154</v>
      </c>
      <c r="E269" s="1" t="s">
        <v>313</v>
      </c>
      <c r="F269" s="18">
        <v>193000</v>
      </c>
      <c r="G269" s="18">
        <v>200000</v>
      </c>
    </row>
    <row r="270" spans="1:7" ht="12.95" customHeight="1" x14ac:dyDescent="0.25">
      <c r="A270" s="117">
        <v>10</v>
      </c>
      <c r="B270" s="447" t="s">
        <v>239</v>
      </c>
      <c r="C270" s="118">
        <v>3632</v>
      </c>
      <c r="D270" s="117" t="s">
        <v>231</v>
      </c>
      <c r="E270" s="1" t="s">
        <v>232</v>
      </c>
      <c r="F270" s="18">
        <v>20000</v>
      </c>
      <c r="G270" s="18">
        <v>20000</v>
      </c>
    </row>
    <row r="271" spans="1:7" ht="12.95" customHeight="1" x14ac:dyDescent="0.25">
      <c r="A271" s="117">
        <v>10</v>
      </c>
      <c r="B271" s="447" t="s">
        <v>721</v>
      </c>
      <c r="C271" s="118">
        <v>3632</v>
      </c>
      <c r="D271" s="117" t="s">
        <v>154</v>
      </c>
      <c r="E271" s="1" t="s">
        <v>314</v>
      </c>
      <c r="F271" s="18">
        <v>400000</v>
      </c>
      <c r="G271" s="18">
        <v>420000</v>
      </c>
    </row>
    <row r="272" spans="1:7" ht="12.95" customHeight="1" x14ac:dyDescent="0.25">
      <c r="A272" s="117">
        <v>10</v>
      </c>
      <c r="B272" s="447" t="s">
        <v>239</v>
      </c>
      <c r="C272" s="118">
        <v>3632</v>
      </c>
      <c r="D272" s="117">
        <v>5169</v>
      </c>
      <c r="E272" s="1" t="s">
        <v>651</v>
      </c>
      <c r="F272" s="18">
        <v>0</v>
      </c>
      <c r="G272" s="18">
        <v>200000</v>
      </c>
    </row>
    <row r="273" spans="1:7" ht="12.95" customHeight="1" x14ac:dyDescent="0.25">
      <c r="A273" s="117">
        <v>10</v>
      </c>
      <c r="B273" s="447" t="s">
        <v>281</v>
      </c>
      <c r="C273" s="118">
        <v>3632</v>
      </c>
      <c r="D273" s="117" t="s">
        <v>153</v>
      </c>
      <c r="E273" s="1" t="s">
        <v>315</v>
      </c>
      <c r="F273" s="18">
        <v>322000</v>
      </c>
      <c r="G273" s="18">
        <v>344000</v>
      </c>
    </row>
    <row r="274" spans="1:7" ht="12.95" customHeight="1" x14ac:dyDescent="0.25">
      <c r="A274" s="119">
        <v>10</v>
      </c>
      <c r="B274" s="448"/>
      <c r="C274" s="120">
        <v>3632</v>
      </c>
      <c r="D274" s="4" t="s">
        <v>13</v>
      </c>
      <c r="E274" s="4"/>
      <c r="F274" s="22">
        <f>SUM(F265:F273)</f>
        <v>2866000</v>
      </c>
      <c r="G274" s="22">
        <f>SUM(G265:G273)</f>
        <v>3181000</v>
      </c>
    </row>
    <row r="275" spans="1:7" ht="12.95" customHeight="1" x14ac:dyDescent="0.25">
      <c r="A275" s="117">
        <v>10</v>
      </c>
      <c r="B275" s="459" t="s">
        <v>516</v>
      </c>
      <c r="C275" s="118">
        <v>3635</v>
      </c>
      <c r="D275" s="117" t="s">
        <v>153</v>
      </c>
      <c r="E275" s="1" t="s">
        <v>328</v>
      </c>
      <c r="F275" s="18">
        <v>20000</v>
      </c>
      <c r="G275" s="18">
        <v>20000</v>
      </c>
    </row>
    <row r="276" spans="1:7" ht="12.95" customHeight="1" x14ac:dyDescent="0.25">
      <c r="A276" s="117">
        <v>10</v>
      </c>
      <c r="B276" s="459" t="s">
        <v>516</v>
      </c>
      <c r="C276" s="118">
        <v>3635</v>
      </c>
      <c r="D276" s="53">
        <v>5169</v>
      </c>
      <c r="E276" s="1" t="s">
        <v>330</v>
      </c>
      <c r="F276" s="18">
        <v>450000</v>
      </c>
      <c r="G276" s="18">
        <v>450000</v>
      </c>
    </row>
    <row r="277" spans="1:7" ht="12.95" customHeight="1" x14ac:dyDescent="0.25">
      <c r="A277" s="117">
        <v>10</v>
      </c>
      <c r="B277" s="447"/>
      <c r="C277" s="120">
        <v>3935</v>
      </c>
      <c r="D277" s="4" t="s">
        <v>329</v>
      </c>
      <c r="E277" s="4"/>
      <c r="F277" s="22">
        <f>SUM(F275:F276)</f>
        <v>470000</v>
      </c>
      <c r="G277" s="22">
        <f>SUM(G275:G276)</f>
        <v>470000</v>
      </c>
    </row>
    <row r="278" spans="1:7" ht="12.95" customHeight="1" x14ac:dyDescent="0.25">
      <c r="A278" s="117">
        <v>10</v>
      </c>
      <c r="B278" s="459" t="s">
        <v>516</v>
      </c>
      <c r="C278" s="118">
        <v>3636</v>
      </c>
      <c r="D278" s="117" t="s">
        <v>223</v>
      </c>
      <c r="E278" s="395" t="s">
        <v>517</v>
      </c>
      <c r="F278" s="18">
        <v>400000</v>
      </c>
      <c r="G278" s="18">
        <v>400000</v>
      </c>
    </row>
    <row r="279" spans="1:7" ht="12.95" customHeight="1" x14ac:dyDescent="0.25">
      <c r="A279" s="117">
        <v>10</v>
      </c>
      <c r="B279" s="459" t="s">
        <v>516</v>
      </c>
      <c r="C279" s="118">
        <v>3636</v>
      </c>
      <c r="D279" s="117">
        <v>5166</v>
      </c>
      <c r="E279" s="395" t="s">
        <v>518</v>
      </c>
      <c r="F279" s="18">
        <v>200000</v>
      </c>
      <c r="G279" s="18">
        <v>200000</v>
      </c>
    </row>
    <row r="280" spans="1:7" ht="12.95" customHeight="1" x14ac:dyDescent="0.25">
      <c r="A280" s="117">
        <v>10</v>
      </c>
      <c r="B280" s="459" t="s">
        <v>516</v>
      </c>
      <c r="C280" s="118">
        <v>3636</v>
      </c>
      <c r="D280" s="117">
        <v>5166</v>
      </c>
      <c r="E280" s="1" t="s">
        <v>519</v>
      </c>
      <c r="F280" s="18">
        <v>300000</v>
      </c>
      <c r="G280" s="18">
        <v>300000</v>
      </c>
    </row>
    <row r="281" spans="1:7" ht="12.95" customHeight="1" x14ac:dyDescent="0.25">
      <c r="A281" s="117">
        <v>10</v>
      </c>
      <c r="B281" s="459" t="s">
        <v>516</v>
      </c>
      <c r="C281" s="118">
        <v>3636</v>
      </c>
      <c r="D281" s="117">
        <v>5321</v>
      </c>
      <c r="E281" s="1" t="s">
        <v>520</v>
      </c>
      <c r="F281" s="18">
        <v>58000</v>
      </c>
      <c r="G281" s="18">
        <v>58000</v>
      </c>
    </row>
    <row r="282" spans="1:7" ht="12.95" customHeight="1" x14ac:dyDescent="0.25">
      <c r="A282" s="117">
        <v>10</v>
      </c>
      <c r="B282" s="447"/>
      <c r="C282" s="120">
        <v>3636</v>
      </c>
      <c r="D282" s="4" t="s">
        <v>521</v>
      </c>
      <c r="E282" s="4"/>
      <c r="F282" s="22">
        <f>SUM(F278:F281)</f>
        <v>958000</v>
      </c>
      <c r="G282" s="22">
        <f>SUM(G278:G281)</f>
        <v>958000</v>
      </c>
    </row>
    <row r="283" spans="1:7" ht="12.95" customHeight="1" x14ac:dyDescent="0.25">
      <c r="A283" s="117">
        <v>10</v>
      </c>
      <c r="B283" s="447" t="s">
        <v>296</v>
      </c>
      <c r="C283" s="118">
        <v>3639</v>
      </c>
      <c r="D283" s="117">
        <v>5021</v>
      </c>
      <c r="E283" s="1" t="s">
        <v>410</v>
      </c>
      <c r="F283" s="18">
        <v>20000</v>
      </c>
      <c r="G283" s="18">
        <v>20000</v>
      </c>
    </row>
    <row r="284" spans="1:7" ht="12.95" customHeight="1" x14ac:dyDescent="0.25">
      <c r="A284" s="117">
        <v>10</v>
      </c>
      <c r="B284" s="447" t="s">
        <v>296</v>
      </c>
      <c r="C284" s="118">
        <v>3639</v>
      </c>
      <c r="D284" s="117" t="s">
        <v>223</v>
      </c>
      <c r="E284" s="1" t="s">
        <v>244</v>
      </c>
      <c r="F284" s="18">
        <v>50000</v>
      </c>
      <c r="G284" s="18">
        <v>50000</v>
      </c>
    </row>
    <row r="285" spans="1:7" ht="12.95" customHeight="1" x14ac:dyDescent="0.25">
      <c r="A285" s="117">
        <v>10</v>
      </c>
      <c r="B285" s="447" t="s">
        <v>296</v>
      </c>
      <c r="C285" s="118">
        <v>3639</v>
      </c>
      <c r="D285" s="117" t="s">
        <v>153</v>
      </c>
      <c r="E285" s="1" t="s">
        <v>207</v>
      </c>
      <c r="F285" s="18">
        <v>500000</v>
      </c>
      <c r="G285" s="18">
        <v>500000</v>
      </c>
    </row>
    <row r="286" spans="1:7" ht="12.95" customHeight="1" x14ac:dyDescent="0.25">
      <c r="A286" s="119">
        <v>10</v>
      </c>
      <c r="B286" s="448"/>
      <c r="C286" s="120">
        <v>3639</v>
      </c>
      <c r="D286" s="4" t="s">
        <v>522</v>
      </c>
      <c r="E286" s="4"/>
      <c r="F286" s="22">
        <f>SUM(F283:F285)</f>
        <v>570000</v>
      </c>
      <c r="G286" s="22">
        <f>SUM(G283:G285)</f>
        <v>570000</v>
      </c>
    </row>
    <row r="287" spans="1:7" ht="12.95" customHeight="1" x14ac:dyDescent="0.25">
      <c r="A287" s="117">
        <v>10</v>
      </c>
      <c r="B287" s="447" t="s">
        <v>239</v>
      </c>
      <c r="C287" s="118">
        <v>3699</v>
      </c>
      <c r="D287" s="117" t="s">
        <v>154</v>
      </c>
      <c r="E287" s="1" t="s">
        <v>298</v>
      </c>
      <c r="F287" s="18">
        <v>20000</v>
      </c>
      <c r="G287" s="18">
        <v>20000</v>
      </c>
    </row>
    <row r="288" spans="1:7" ht="12.95" customHeight="1" x14ac:dyDescent="0.25">
      <c r="A288" s="117">
        <v>10</v>
      </c>
      <c r="B288" s="447" t="s">
        <v>299</v>
      </c>
      <c r="C288" s="118">
        <v>3699</v>
      </c>
      <c r="D288" s="117" t="s">
        <v>154</v>
      </c>
      <c r="E288" s="1" t="s">
        <v>300</v>
      </c>
      <c r="F288" s="18">
        <v>161000</v>
      </c>
      <c r="G288" s="18">
        <v>167000</v>
      </c>
    </row>
    <row r="289" spans="1:7" ht="12.95" customHeight="1" x14ac:dyDescent="0.25">
      <c r="A289" s="117">
        <v>10</v>
      </c>
      <c r="B289" s="447" t="s">
        <v>301</v>
      </c>
      <c r="C289" s="118">
        <v>3699</v>
      </c>
      <c r="D289" s="117" t="s">
        <v>153</v>
      </c>
      <c r="E289" s="1" t="s">
        <v>523</v>
      </c>
      <c r="F289" s="18">
        <v>107000</v>
      </c>
      <c r="G289" s="18">
        <v>111000</v>
      </c>
    </row>
    <row r="290" spans="1:7" ht="12.95" customHeight="1" x14ac:dyDescent="0.25">
      <c r="A290" s="117">
        <v>10</v>
      </c>
      <c r="B290" s="447" t="s">
        <v>301</v>
      </c>
      <c r="C290" s="118">
        <v>3699</v>
      </c>
      <c r="D290" s="117" t="s">
        <v>154</v>
      </c>
      <c r="E290" s="1" t="s">
        <v>302</v>
      </c>
      <c r="F290" s="18">
        <v>864000</v>
      </c>
      <c r="G290" s="18">
        <v>896000</v>
      </c>
    </row>
    <row r="291" spans="1:7" ht="12.95" customHeight="1" x14ac:dyDescent="0.25">
      <c r="A291" s="117">
        <v>10</v>
      </c>
      <c r="B291" s="447" t="s">
        <v>512</v>
      </c>
      <c r="C291" s="118">
        <v>3699</v>
      </c>
      <c r="D291" s="117">
        <v>5137</v>
      </c>
      <c r="E291" s="1" t="s">
        <v>753</v>
      </c>
      <c r="F291" s="18">
        <v>250000</v>
      </c>
      <c r="G291" s="18">
        <v>260000</v>
      </c>
    </row>
    <row r="292" spans="1:7" ht="12.95" customHeight="1" x14ac:dyDescent="0.25">
      <c r="A292" s="119">
        <v>10</v>
      </c>
      <c r="B292" s="448"/>
      <c r="C292" s="120">
        <v>3699</v>
      </c>
      <c r="D292" s="4" t="s">
        <v>303</v>
      </c>
      <c r="E292" s="4"/>
      <c r="F292" s="22">
        <f>SUM(F287:F291)</f>
        <v>1402000</v>
      </c>
      <c r="G292" s="22">
        <f>SUM(G287:G291)</f>
        <v>1454000</v>
      </c>
    </row>
    <row r="293" spans="1:7" ht="12.95" customHeight="1" x14ac:dyDescent="0.25">
      <c r="A293" s="117">
        <v>10</v>
      </c>
      <c r="B293" s="447" t="s">
        <v>239</v>
      </c>
      <c r="C293" s="118">
        <v>3745</v>
      </c>
      <c r="D293" s="117" t="s">
        <v>160</v>
      </c>
      <c r="E293" s="436" t="s">
        <v>524</v>
      </c>
      <c r="F293" s="18">
        <v>5000</v>
      </c>
      <c r="G293" s="18">
        <v>5000</v>
      </c>
    </row>
    <row r="294" spans="1:7" ht="12.95" customHeight="1" x14ac:dyDescent="0.25">
      <c r="A294" s="117">
        <v>10</v>
      </c>
      <c r="B294" s="447" t="s">
        <v>239</v>
      </c>
      <c r="C294" s="118">
        <v>3745</v>
      </c>
      <c r="D294" s="117" t="s">
        <v>154</v>
      </c>
      <c r="E294" s="1" t="s">
        <v>165</v>
      </c>
      <c r="F294" s="18">
        <v>150000</v>
      </c>
      <c r="G294" s="18">
        <v>150000</v>
      </c>
    </row>
    <row r="295" spans="1:7" ht="12.95" customHeight="1" x14ac:dyDescent="0.25">
      <c r="A295" s="117">
        <v>10</v>
      </c>
      <c r="B295" s="447" t="s">
        <v>281</v>
      </c>
      <c r="C295" s="118">
        <v>3745</v>
      </c>
      <c r="D295" s="117" t="s">
        <v>153</v>
      </c>
      <c r="E295" s="1" t="s">
        <v>316</v>
      </c>
      <c r="F295" s="18">
        <v>107000</v>
      </c>
      <c r="G295" s="18">
        <v>107000</v>
      </c>
    </row>
    <row r="296" spans="1:7" ht="12.95" customHeight="1" x14ac:dyDescent="0.25">
      <c r="A296" s="117">
        <v>10</v>
      </c>
      <c r="B296" s="447" t="s">
        <v>317</v>
      </c>
      <c r="C296" s="118">
        <v>3745</v>
      </c>
      <c r="D296" s="117" t="s">
        <v>154</v>
      </c>
      <c r="E296" s="5" t="s">
        <v>525</v>
      </c>
      <c r="F296" s="18">
        <v>9068000</v>
      </c>
      <c r="G296" s="18">
        <v>9518000</v>
      </c>
    </row>
    <row r="297" spans="1:7" ht="12.95" customHeight="1" x14ac:dyDescent="0.25">
      <c r="A297" s="117">
        <v>10</v>
      </c>
      <c r="B297" s="447" t="s">
        <v>318</v>
      </c>
      <c r="C297" s="118">
        <v>3745</v>
      </c>
      <c r="D297" s="117" t="s">
        <v>154</v>
      </c>
      <c r="E297" s="5" t="s">
        <v>526</v>
      </c>
      <c r="F297" s="18">
        <v>247000</v>
      </c>
      <c r="G297" s="18">
        <v>256000</v>
      </c>
    </row>
    <row r="298" spans="1:7" ht="12.95" customHeight="1" x14ac:dyDescent="0.25">
      <c r="A298" s="117">
        <v>10</v>
      </c>
      <c r="B298" s="447" t="s">
        <v>512</v>
      </c>
      <c r="C298" s="118">
        <v>3745</v>
      </c>
      <c r="D298" s="117">
        <v>5171</v>
      </c>
      <c r="E298" s="5" t="s">
        <v>649</v>
      </c>
      <c r="F298" s="18">
        <v>0</v>
      </c>
      <c r="G298" s="18">
        <v>311000</v>
      </c>
    </row>
    <row r="299" spans="1:7" ht="12.95" customHeight="1" x14ac:dyDescent="0.25">
      <c r="A299" s="117"/>
      <c r="B299" s="447" t="s">
        <v>512</v>
      </c>
      <c r="C299" s="118">
        <v>3745</v>
      </c>
      <c r="D299" s="117">
        <v>5137</v>
      </c>
      <c r="E299" s="5" t="s">
        <v>650</v>
      </c>
      <c r="F299" s="18">
        <v>0</v>
      </c>
      <c r="G299" s="18">
        <v>50000</v>
      </c>
    </row>
    <row r="300" spans="1:7" ht="12.95" customHeight="1" x14ac:dyDescent="0.25">
      <c r="A300" s="119">
        <v>10</v>
      </c>
      <c r="B300" s="448"/>
      <c r="C300" s="120">
        <v>3745</v>
      </c>
      <c r="D300" s="4" t="s">
        <v>134</v>
      </c>
      <c r="E300" s="4"/>
      <c r="F300" s="22">
        <f>SUM(F293:F299)</f>
        <v>9577000</v>
      </c>
      <c r="G300" s="22">
        <f>SUM(G293:G299)</f>
        <v>10397000</v>
      </c>
    </row>
    <row r="301" spans="1:7" ht="12.95" customHeight="1" x14ac:dyDescent="0.25">
      <c r="A301" s="117">
        <v>10</v>
      </c>
      <c r="B301" s="447" t="s">
        <v>319</v>
      </c>
      <c r="C301" s="118">
        <v>3745</v>
      </c>
      <c r="D301" s="117" t="s">
        <v>231</v>
      </c>
      <c r="E301" s="1" t="s">
        <v>232</v>
      </c>
      <c r="F301" s="18">
        <v>50000</v>
      </c>
      <c r="G301" s="18">
        <v>50000</v>
      </c>
    </row>
    <row r="302" spans="1:7" ht="12.95" customHeight="1" x14ac:dyDescent="0.25">
      <c r="A302" s="117">
        <v>10</v>
      </c>
      <c r="B302" s="447" t="s">
        <v>319</v>
      </c>
      <c r="C302" s="118">
        <v>3745</v>
      </c>
      <c r="D302" s="117" t="s">
        <v>235</v>
      </c>
      <c r="E302" s="1" t="s">
        <v>236</v>
      </c>
      <c r="F302" s="18">
        <v>38000</v>
      </c>
      <c r="G302" s="18">
        <v>38000</v>
      </c>
    </row>
    <row r="303" spans="1:7" ht="12.95" customHeight="1" x14ac:dyDescent="0.25">
      <c r="A303" s="117">
        <v>10</v>
      </c>
      <c r="B303" s="447" t="s">
        <v>319</v>
      </c>
      <c r="C303" s="118">
        <v>3745</v>
      </c>
      <c r="D303" s="117" t="s">
        <v>154</v>
      </c>
      <c r="E303" s="1" t="s">
        <v>165</v>
      </c>
      <c r="F303" s="18">
        <v>751000</v>
      </c>
      <c r="G303" s="18">
        <v>779000</v>
      </c>
    </row>
    <row r="304" spans="1:7" ht="12.95" customHeight="1" x14ac:dyDescent="0.25">
      <c r="A304" s="119">
        <v>10</v>
      </c>
      <c r="B304" s="448"/>
      <c r="C304" s="120">
        <v>3745</v>
      </c>
      <c r="D304" s="4" t="s">
        <v>320</v>
      </c>
      <c r="E304" s="4"/>
      <c r="F304" s="22">
        <f>SUM(F301:F303)</f>
        <v>839000</v>
      </c>
      <c r="G304" s="22">
        <f>SUM(G301:G303)</f>
        <v>867000</v>
      </c>
    </row>
    <row r="305" spans="1:7" ht="12.95" customHeight="1" x14ac:dyDescent="0.25">
      <c r="A305" s="117">
        <v>10</v>
      </c>
      <c r="B305" s="447" t="s">
        <v>321</v>
      </c>
      <c r="C305" s="118">
        <v>3745</v>
      </c>
      <c r="D305" s="117" t="s">
        <v>231</v>
      </c>
      <c r="E305" s="1" t="s">
        <v>232</v>
      </c>
      <c r="F305" s="18">
        <v>25000</v>
      </c>
      <c r="G305" s="18">
        <v>25000</v>
      </c>
    </row>
    <row r="306" spans="1:7" ht="12.95" customHeight="1" x14ac:dyDescent="0.25">
      <c r="A306" s="117">
        <v>10</v>
      </c>
      <c r="B306" s="447" t="s">
        <v>321</v>
      </c>
      <c r="C306" s="118">
        <v>3745</v>
      </c>
      <c r="D306" s="117" t="s">
        <v>235</v>
      </c>
      <c r="E306" s="1" t="s">
        <v>236</v>
      </c>
      <c r="F306" s="18">
        <v>20000</v>
      </c>
      <c r="G306" s="18">
        <v>20000</v>
      </c>
    </row>
    <row r="307" spans="1:7" ht="12.95" customHeight="1" x14ac:dyDescent="0.25">
      <c r="A307" s="117">
        <v>10</v>
      </c>
      <c r="B307" s="447" t="s">
        <v>321</v>
      </c>
      <c r="C307" s="118">
        <v>3745</v>
      </c>
      <c r="D307" s="117" t="s">
        <v>154</v>
      </c>
      <c r="E307" s="1" t="s">
        <v>165</v>
      </c>
      <c r="F307" s="18">
        <v>596000</v>
      </c>
      <c r="G307" s="18">
        <v>618000</v>
      </c>
    </row>
    <row r="308" spans="1:7" ht="12.95" customHeight="1" x14ac:dyDescent="0.25">
      <c r="A308" s="119">
        <v>10</v>
      </c>
      <c r="B308" s="448"/>
      <c r="C308" s="120">
        <v>3745</v>
      </c>
      <c r="D308" s="4" t="s">
        <v>322</v>
      </c>
      <c r="E308" s="4"/>
      <c r="F308" s="22">
        <f>SUM(F305:F307)</f>
        <v>641000</v>
      </c>
      <c r="G308" s="22">
        <f>SUM(G305:G307)</f>
        <v>663000</v>
      </c>
    </row>
    <row r="309" spans="1:7" ht="12.95" customHeight="1" thickBot="1" x14ac:dyDescent="0.3">
      <c r="A309" s="136">
        <v>10</v>
      </c>
      <c r="B309" s="449"/>
      <c r="C309" s="137">
        <v>3745</v>
      </c>
      <c r="D309" s="85" t="s">
        <v>527</v>
      </c>
      <c r="E309" s="85"/>
      <c r="F309" s="86">
        <f>F300+F304+F308</f>
        <v>11057000</v>
      </c>
      <c r="G309" s="86">
        <f>G300+G304+G308</f>
        <v>11927000</v>
      </c>
    </row>
    <row r="310" spans="1:7" ht="12.95" customHeight="1" thickBot="1" x14ac:dyDescent="0.3">
      <c r="A310" s="144">
        <v>10</v>
      </c>
      <c r="B310" s="451"/>
      <c r="C310" s="145" t="s">
        <v>602</v>
      </c>
      <c r="D310" s="154"/>
      <c r="E310" s="437"/>
      <c r="F310" s="147">
        <f>F260+F262+F264+F274+F277+F282+F286+F292+F300+F304+F308</f>
        <v>25633000</v>
      </c>
      <c r="G310" s="257">
        <f>SUM(G309+G292+G286+G282+G277+G274+G264+G262+G260)</f>
        <v>27147000</v>
      </c>
    </row>
    <row r="311" spans="1:7" ht="12.95" customHeight="1" x14ac:dyDescent="0.25">
      <c r="A311" s="138">
        <v>11</v>
      </c>
      <c r="B311" s="446" t="s">
        <v>344</v>
      </c>
      <c r="C311" s="139">
        <v>3722</v>
      </c>
      <c r="D311" s="138" t="s">
        <v>153</v>
      </c>
      <c r="E311" s="3" t="s">
        <v>345</v>
      </c>
      <c r="F311" s="17">
        <v>564000</v>
      </c>
      <c r="G311" s="17">
        <v>585000</v>
      </c>
    </row>
    <row r="312" spans="1:7" ht="12.95" customHeight="1" x14ac:dyDescent="0.25">
      <c r="A312" s="117">
        <v>11</v>
      </c>
      <c r="B312" s="447" t="s">
        <v>346</v>
      </c>
      <c r="C312" s="118">
        <v>3722</v>
      </c>
      <c r="D312" s="117" t="s">
        <v>153</v>
      </c>
      <c r="E312" s="1" t="s">
        <v>347</v>
      </c>
      <c r="F312" s="18">
        <v>11333000</v>
      </c>
      <c r="G312" s="18">
        <v>11755000</v>
      </c>
    </row>
    <row r="313" spans="1:7" ht="12.95" customHeight="1" x14ac:dyDescent="0.25">
      <c r="A313" s="117">
        <v>11</v>
      </c>
      <c r="B313" s="447" t="s">
        <v>348</v>
      </c>
      <c r="C313" s="118">
        <v>3722</v>
      </c>
      <c r="D313" s="117" t="s">
        <v>153</v>
      </c>
      <c r="E313" s="1" t="s">
        <v>349</v>
      </c>
      <c r="F313" s="18">
        <v>323000</v>
      </c>
      <c r="G313" s="18">
        <v>335000</v>
      </c>
    </row>
    <row r="314" spans="1:7" ht="12.95" customHeight="1" x14ac:dyDescent="0.25">
      <c r="A314" s="117">
        <v>11</v>
      </c>
      <c r="B314" s="447" t="s">
        <v>350</v>
      </c>
      <c r="C314" s="118">
        <v>3722</v>
      </c>
      <c r="D314" s="117" t="s">
        <v>153</v>
      </c>
      <c r="E314" s="1" t="s">
        <v>351</v>
      </c>
      <c r="F314" s="18">
        <v>537000</v>
      </c>
      <c r="G314" s="18">
        <v>557000</v>
      </c>
    </row>
    <row r="315" spans="1:7" ht="12.95" customHeight="1" x14ac:dyDescent="0.25">
      <c r="A315" s="119">
        <v>11</v>
      </c>
      <c r="B315" s="448"/>
      <c r="C315" s="120">
        <v>3722</v>
      </c>
      <c r="D315" s="4" t="s">
        <v>45</v>
      </c>
      <c r="E315" s="4"/>
      <c r="F315" s="22">
        <f>SUM(F311:F314)</f>
        <v>12757000</v>
      </c>
      <c r="G315" s="22">
        <f>SUM(G311:G314)</f>
        <v>13232000</v>
      </c>
    </row>
    <row r="316" spans="1:7" ht="12.95" customHeight="1" x14ac:dyDescent="0.25">
      <c r="A316" s="117">
        <v>11</v>
      </c>
      <c r="B316" s="447" t="s">
        <v>334</v>
      </c>
      <c r="C316" s="118">
        <v>3724</v>
      </c>
      <c r="D316" s="117" t="s">
        <v>153</v>
      </c>
      <c r="E316" s="1" t="s">
        <v>335</v>
      </c>
      <c r="F316" s="18">
        <v>54000</v>
      </c>
      <c r="G316" s="18">
        <v>56000</v>
      </c>
    </row>
    <row r="317" spans="1:7" ht="12.95" customHeight="1" x14ac:dyDescent="0.25">
      <c r="A317" s="119">
        <v>11</v>
      </c>
      <c r="B317" s="448"/>
      <c r="C317" s="120">
        <v>3724</v>
      </c>
      <c r="D317" s="4" t="s">
        <v>46</v>
      </c>
      <c r="E317" s="4"/>
      <c r="F317" s="22">
        <f>SUM(F316)</f>
        <v>54000</v>
      </c>
      <c r="G317" s="22">
        <f>SUM(G316)</f>
        <v>56000</v>
      </c>
    </row>
    <row r="318" spans="1:7" ht="12.95" customHeight="1" x14ac:dyDescent="0.25">
      <c r="A318" s="117">
        <v>11</v>
      </c>
      <c r="B318" s="447" t="s">
        <v>336</v>
      </c>
      <c r="C318" s="118">
        <v>3725</v>
      </c>
      <c r="D318" s="117" t="s">
        <v>154</v>
      </c>
      <c r="E318" s="1" t="s">
        <v>337</v>
      </c>
      <c r="F318" s="18">
        <v>107000</v>
      </c>
      <c r="G318" s="18">
        <v>111000</v>
      </c>
    </row>
    <row r="319" spans="1:7" ht="12.95" customHeight="1" x14ac:dyDescent="0.25">
      <c r="A319" s="117">
        <v>11</v>
      </c>
      <c r="B319" s="447" t="s">
        <v>338</v>
      </c>
      <c r="C319" s="118">
        <v>3725</v>
      </c>
      <c r="D319" s="117" t="s">
        <v>153</v>
      </c>
      <c r="E319" s="1" t="s">
        <v>528</v>
      </c>
      <c r="F319" s="18">
        <v>3327000</v>
      </c>
      <c r="G319" s="18">
        <v>3451000</v>
      </c>
    </row>
    <row r="320" spans="1:7" ht="12.95" customHeight="1" x14ac:dyDescent="0.25">
      <c r="A320" s="117">
        <v>11</v>
      </c>
      <c r="B320" s="447" t="s">
        <v>339</v>
      </c>
      <c r="C320" s="118">
        <v>3725</v>
      </c>
      <c r="D320" s="117" t="s">
        <v>153</v>
      </c>
      <c r="E320" s="1" t="s">
        <v>340</v>
      </c>
      <c r="F320" s="18">
        <v>4293000</v>
      </c>
      <c r="G320" s="18">
        <v>4453000</v>
      </c>
    </row>
    <row r="321" spans="1:7" ht="12.95" customHeight="1" x14ac:dyDescent="0.25">
      <c r="A321" s="117">
        <v>11</v>
      </c>
      <c r="B321" s="447" t="s">
        <v>341</v>
      </c>
      <c r="C321" s="118">
        <v>3725</v>
      </c>
      <c r="D321" s="117" t="s">
        <v>153</v>
      </c>
      <c r="E321" s="1" t="s">
        <v>342</v>
      </c>
      <c r="F321" s="18">
        <v>1181000</v>
      </c>
      <c r="G321" s="18">
        <v>1225000</v>
      </c>
    </row>
    <row r="322" spans="1:7" ht="12.95" customHeight="1" x14ac:dyDescent="0.25">
      <c r="A322" s="119"/>
      <c r="B322" s="448"/>
      <c r="C322" s="120">
        <v>3725</v>
      </c>
      <c r="D322" s="4" t="s">
        <v>343</v>
      </c>
      <c r="E322" s="4"/>
      <c r="F322" s="22">
        <f>SUM(F318:F321)</f>
        <v>8908000</v>
      </c>
      <c r="G322" s="22">
        <f>SUM(G318:G321)</f>
        <v>9240000</v>
      </c>
    </row>
    <row r="323" spans="1:7" ht="12.95" customHeight="1" x14ac:dyDescent="0.25">
      <c r="A323" s="117">
        <v>11</v>
      </c>
      <c r="B323" s="447" t="s">
        <v>239</v>
      </c>
      <c r="C323" s="118">
        <v>3727</v>
      </c>
      <c r="D323" s="117" t="s">
        <v>163</v>
      </c>
      <c r="E323" s="1" t="s">
        <v>529</v>
      </c>
      <c r="F323" s="18">
        <v>56000</v>
      </c>
      <c r="G323" s="18">
        <v>56000</v>
      </c>
    </row>
    <row r="324" spans="1:7" ht="12.95" customHeight="1" x14ac:dyDescent="0.25">
      <c r="A324" s="119">
        <v>11</v>
      </c>
      <c r="B324" s="448"/>
      <c r="C324" s="120">
        <v>3727</v>
      </c>
      <c r="D324" s="4" t="s">
        <v>47</v>
      </c>
      <c r="E324" s="4"/>
      <c r="F324" s="22">
        <f>SUM(F323)</f>
        <v>56000</v>
      </c>
      <c r="G324" s="22">
        <f>SUM(G323)</f>
        <v>56000</v>
      </c>
    </row>
    <row r="325" spans="1:7" ht="12.95" customHeight="1" x14ac:dyDescent="0.25">
      <c r="A325" s="117">
        <v>11</v>
      </c>
      <c r="B325" s="447" t="s">
        <v>239</v>
      </c>
      <c r="C325" s="118">
        <v>3729</v>
      </c>
      <c r="D325" s="117" t="s">
        <v>185</v>
      </c>
      <c r="E325" s="1" t="s">
        <v>237</v>
      </c>
      <c r="F325" s="18">
        <v>5000</v>
      </c>
      <c r="G325" s="18">
        <v>5000</v>
      </c>
    </row>
    <row r="326" spans="1:7" ht="12.95" customHeight="1" x14ac:dyDescent="0.25">
      <c r="A326" s="117">
        <v>11</v>
      </c>
      <c r="B326" s="447" t="s">
        <v>331</v>
      </c>
      <c r="C326" s="118">
        <v>3729</v>
      </c>
      <c r="D326" s="117" t="s">
        <v>153</v>
      </c>
      <c r="E326" s="1" t="s">
        <v>332</v>
      </c>
      <c r="F326" s="18">
        <v>97000</v>
      </c>
      <c r="G326" s="18">
        <v>100000</v>
      </c>
    </row>
    <row r="327" spans="1:7" ht="12.95" customHeight="1" thickBot="1" x14ac:dyDescent="0.3">
      <c r="A327" s="136">
        <v>11</v>
      </c>
      <c r="B327" s="449"/>
      <c r="C327" s="137">
        <v>3729</v>
      </c>
      <c r="D327" s="85" t="s">
        <v>333</v>
      </c>
      <c r="E327" s="85"/>
      <c r="F327" s="86">
        <f>SUM(F325:F326)</f>
        <v>102000</v>
      </c>
      <c r="G327" s="86">
        <f>SUM(G325:G326)</f>
        <v>105000</v>
      </c>
    </row>
    <row r="328" spans="1:7" ht="12.95" customHeight="1" thickBot="1" x14ac:dyDescent="0.3">
      <c r="A328" s="144">
        <v>11</v>
      </c>
      <c r="B328" s="451"/>
      <c r="C328" s="145" t="s">
        <v>605</v>
      </c>
      <c r="D328" s="149"/>
      <c r="E328" s="441"/>
      <c r="F328" s="147">
        <f>F315+F317+F322+F324+F327</f>
        <v>21877000</v>
      </c>
      <c r="G328" s="257">
        <f>G315+G317+G322+G324+G327</f>
        <v>22689000</v>
      </c>
    </row>
    <row r="329" spans="1:7" ht="12.95" customHeight="1" x14ac:dyDescent="0.25">
      <c r="A329" s="138">
        <v>12</v>
      </c>
      <c r="B329" s="446" t="s">
        <v>352</v>
      </c>
      <c r="C329" s="139">
        <v>5273</v>
      </c>
      <c r="D329" s="138" t="s">
        <v>229</v>
      </c>
      <c r="E329" s="435" t="s">
        <v>353</v>
      </c>
      <c r="F329" s="17">
        <v>8000</v>
      </c>
      <c r="G329" s="17">
        <v>8000</v>
      </c>
    </row>
    <row r="330" spans="1:7" ht="12.95" customHeight="1" x14ac:dyDescent="0.25">
      <c r="A330" s="117">
        <v>12</v>
      </c>
      <c r="B330" s="447" t="s">
        <v>352</v>
      </c>
      <c r="C330" s="118">
        <v>5273</v>
      </c>
      <c r="D330" s="117" t="s">
        <v>242</v>
      </c>
      <c r="E330" s="436" t="s">
        <v>354</v>
      </c>
      <c r="F330" s="18">
        <v>2000</v>
      </c>
      <c r="G330" s="18">
        <v>2000</v>
      </c>
    </row>
    <row r="331" spans="1:7" ht="12.95" customHeight="1" x14ac:dyDescent="0.25">
      <c r="A331" s="117">
        <v>12</v>
      </c>
      <c r="B331" s="447" t="s">
        <v>352</v>
      </c>
      <c r="C331" s="118">
        <v>5273</v>
      </c>
      <c r="D331" s="117" t="s">
        <v>153</v>
      </c>
      <c r="E331" s="436" t="s">
        <v>355</v>
      </c>
      <c r="F331" s="18">
        <v>5000</v>
      </c>
      <c r="G331" s="18">
        <v>5000</v>
      </c>
    </row>
    <row r="332" spans="1:7" ht="12.95" customHeight="1" x14ac:dyDescent="0.25">
      <c r="A332" s="117">
        <v>12</v>
      </c>
      <c r="B332" s="447" t="s">
        <v>352</v>
      </c>
      <c r="C332" s="118">
        <v>5273</v>
      </c>
      <c r="D332" s="117" t="s">
        <v>154</v>
      </c>
      <c r="E332" s="436" t="s">
        <v>356</v>
      </c>
      <c r="F332" s="18">
        <v>5000</v>
      </c>
      <c r="G332" s="18">
        <v>5000</v>
      </c>
    </row>
    <row r="333" spans="1:7" ht="12.95" customHeight="1" x14ac:dyDescent="0.25">
      <c r="A333" s="119">
        <v>12</v>
      </c>
      <c r="B333" s="448"/>
      <c r="C333" s="120">
        <v>5273</v>
      </c>
      <c r="D333" s="4" t="s">
        <v>357</v>
      </c>
      <c r="E333" s="4"/>
      <c r="F333" s="22">
        <f>SUM(F329:F332)</f>
        <v>20000</v>
      </c>
      <c r="G333" s="22">
        <f>SUM(G329:G332)</f>
        <v>20000</v>
      </c>
    </row>
    <row r="334" spans="1:7" ht="12.95" customHeight="1" x14ac:dyDescent="0.25">
      <c r="A334" s="117">
        <v>12</v>
      </c>
      <c r="B334" s="447" t="s">
        <v>352</v>
      </c>
      <c r="C334" s="118">
        <v>5512</v>
      </c>
      <c r="D334" s="117" t="s">
        <v>358</v>
      </c>
      <c r="E334" s="436" t="s">
        <v>709</v>
      </c>
      <c r="F334" s="18">
        <v>7000</v>
      </c>
      <c r="G334" s="18">
        <v>7000</v>
      </c>
    </row>
    <row r="335" spans="1:7" ht="12.95" customHeight="1" x14ac:dyDescent="0.25">
      <c r="A335" s="117">
        <v>12</v>
      </c>
      <c r="B335" s="447" t="s">
        <v>352</v>
      </c>
      <c r="C335" s="118">
        <v>5512</v>
      </c>
      <c r="D335" s="117" t="s">
        <v>160</v>
      </c>
      <c r="E335" s="436" t="s">
        <v>710</v>
      </c>
      <c r="F335" s="18">
        <v>13000</v>
      </c>
      <c r="G335" s="18">
        <v>14500</v>
      </c>
    </row>
    <row r="336" spans="1:7" ht="12.95" customHeight="1" x14ac:dyDescent="0.25">
      <c r="A336" s="117">
        <v>12</v>
      </c>
      <c r="B336" s="447" t="s">
        <v>352</v>
      </c>
      <c r="C336" s="118">
        <v>5512</v>
      </c>
      <c r="D336" s="117" t="s">
        <v>359</v>
      </c>
      <c r="E336" s="436" t="s">
        <v>360</v>
      </c>
      <c r="F336" s="18">
        <v>3000</v>
      </c>
      <c r="G336" s="18">
        <v>3000</v>
      </c>
    </row>
    <row r="337" spans="1:7" ht="12.95" customHeight="1" x14ac:dyDescent="0.25">
      <c r="A337" s="117">
        <v>12</v>
      </c>
      <c r="B337" s="447" t="s">
        <v>352</v>
      </c>
      <c r="C337" s="118">
        <v>5512</v>
      </c>
      <c r="D337" s="117" t="s">
        <v>361</v>
      </c>
      <c r="E337" s="436" t="s">
        <v>362</v>
      </c>
      <c r="F337" s="18">
        <v>4000</v>
      </c>
      <c r="G337" s="18">
        <v>4000</v>
      </c>
    </row>
    <row r="338" spans="1:7" ht="12.95" customHeight="1" x14ac:dyDescent="0.25">
      <c r="A338" s="117">
        <v>12</v>
      </c>
      <c r="B338" s="447" t="s">
        <v>352</v>
      </c>
      <c r="C338" s="118">
        <v>5512</v>
      </c>
      <c r="D338" s="117" t="s">
        <v>363</v>
      </c>
      <c r="E338" s="436" t="s">
        <v>364</v>
      </c>
      <c r="F338" s="18">
        <v>1000</v>
      </c>
      <c r="G338" s="18">
        <v>1000</v>
      </c>
    </row>
    <row r="339" spans="1:7" ht="12.95" customHeight="1" x14ac:dyDescent="0.25">
      <c r="A339" s="117">
        <v>12</v>
      </c>
      <c r="B339" s="447" t="s">
        <v>352</v>
      </c>
      <c r="C339" s="118">
        <v>5512</v>
      </c>
      <c r="D339" s="117" t="s">
        <v>365</v>
      </c>
      <c r="E339" s="436" t="s">
        <v>366</v>
      </c>
      <c r="F339" s="18">
        <v>80000</v>
      </c>
      <c r="G339" s="18">
        <v>80000</v>
      </c>
    </row>
    <row r="340" spans="1:7" ht="12.95" customHeight="1" x14ac:dyDescent="0.25">
      <c r="A340" s="117">
        <v>12</v>
      </c>
      <c r="B340" s="447" t="s">
        <v>352</v>
      </c>
      <c r="C340" s="118">
        <v>5512</v>
      </c>
      <c r="D340" s="117" t="s">
        <v>367</v>
      </c>
      <c r="E340" s="436" t="s">
        <v>530</v>
      </c>
      <c r="F340" s="18">
        <v>2000</v>
      </c>
      <c r="G340" s="18">
        <v>5000</v>
      </c>
    </row>
    <row r="341" spans="1:7" ht="12.95" customHeight="1" x14ac:dyDescent="0.25">
      <c r="A341" s="117">
        <v>12</v>
      </c>
      <c r="B341" s="447" t="s">
        <v>352</v>
      </c>
      <c r="C341" s="118">
        <v>5512</v>
      </c>
      <c r="D341" s="117" t="s">
        <v>229</v>
      </c>
      <c r="E341" s="436" t="s">
        <v>368</v>
      </c>
      <c r="F341" s="18">
        <v>130000</v>
      </c>
      <c r="G341" s="18">
        <v>130000</v>
      </c>
    </row>
    <row r="342" spans="1:7" ht="12.95" customHeight="1" x14ac:dyDescent="0.25">
      <c r="A342" s="117">
        <v>12</v>
      </c>
      <c r="B342" s="447" t="s">
        <v>352</v>
      </c>
      <c r="C342" s="118">
        <v>5512</v>
      </c>
      <c r="D342" s="117" t="s">
        <v>152</v>
      </c>
      <c r="E342" s="436" t="s">
        <v>369</v>
      </c>
      <c r="F342" s="18">
        <v>65000</v>
      </c>
      <c r="G342" s="18">
        <v>65000</v>
      </c>
    </row>
    <row r="343" spans="1:7" ht="12.95" customHeight="1" x14ac:dyDescent="0.25">
      <c r="A343" s="117">
        <v>12</v>
      </c>
      <c r="B343" s="447" t="s">
        <v>352</v>
      </c>
      <c r="C343" s="118">
        <v>5512</v>
      </c>
      <c r="D343" s="117" t="s">
        <v>231</v>
      </c>
      <c r="E343" s="436" t="s">
        <v>370</v>
      </c>
      <c r="F343" s="18">
        <v>15000</v>
      </c>
      <c r="G343" s="18">
        <v>15000</v>
      </c>
    </row>
    <row r="344" spans="1:7" ht="12.95" customHeight="1" x14ac:dyDescent="0.25">
      <c r="A344" s="117">
        <v>12</v>
      </c>
      <c r="B344" s="447" t="s">
        <v>352</v>
      </c>
      <c r="C344" s="118">
        <v>5512</v>
      </c>
      <c r="D344" s="117" t="s">
        <v>233</v>
      </c>
      <c r="E344" s="436" t="s">
        <v>371</v>
      </c>
      <c r="F344" s="18">
        <v>95000</v>
      </c>
      <c r="G344" s="18">
        <v>95000</v>
      </c>
    </row>
    <row r="345" spans="1:7" ht="12.95" customHeight="1" x14ac:dyDescent="0.25">
      <c r="A345" s="117">
        <v>12</v>
      </c>
      <c r="B345" s="447" t="s">
        <v>352</v>
      </c>
      <c r="C345" s="118">
        <v>5512</v>
      </c>
      <c r="D345" s="117" t="s">
        <v>235</v>
      </c>
      <c r="E345" s="436" t="s">
        <v>372</v>
      </c>
      <c r="F345" s="18">
        <v>80000</v>
      </c>
      <c r="G345" s="18">
        <v>90000</v>
      </c>
    </row>
    <row r="346" spans="1:7" ht="12.95" customHeight="1" x14ac:dyDescent="0.25">
      <c r="A346" s="117">
        <v>12</v>
      </c>
      <c r="B346" s="447" t="s">
        <v>352</v>
      </c>
      <c r="C346" s="118">
        <v>5512</v>
      </c>
      <c r="D346" s="117" t="s">
        <v>242</v>
      </c>
      <c r="E346" s="436" t="s">
        <v>373</v>
      </c>
      <c r="F346" s="18">
        <v>120000</v>
      </c>
      <c r="G346" s="18">
        <v>120000</v>
      </c>
    </row>
    <row r="347" spans="1:7" ht="12.95" customHeight="1" x14ac:dyDescent="0.25">
      <c r="A347" s="117">
        <v>12</v>
      </c>
      <c r="B347" s="447" t="s">
        <v>352</v>
      </c>
      <c r="C347" s="118">
        <v>5512</v>
      </c>
      <c r="D347" s="117" t="s">
        <v>274</v>
      </c>
      <c r="E347" s="436" t="s">
        <v>374</v>
      </c>
      <c r="F347" s="18">
        <v>2500</v>
      </c>
      <c r="G347" s="18">
        <v>2500</v>
      </c>
    </row>
    <row r="348" spans="1:7" ht="12.95" customHeight="1" x14ac:dyDescent="0.25">
      <c r="A348" s="117">
        <v>12</v>
      </c>
      <c r="B348" s="447" t="s">
        <v>352</v>
      </c>
      <c r="C348" s="118">
        <v>5512</v>
      </c>
      <c r="D348" s="117" t="s">
        <v>375</v>
      </c>
      <c r="E348" s="436" t="s">
        <v>376</v>
      </c>
      <c r="F348" s="18">
        <v>5600</v>
      </c>
      <c r="G348" s="18">
        <v>10000</v>
      </c>
    </row>
    <row r="349" spans="1:7" ht="12.95" customHeight="1" x14ac:dyDescent="0.25">
      <c r="A349" s="117">
        <v>12</v>
      </c>
      <c r="B349" s="447" t="s">
        <v>352</v>
      </c>
      <c r="C349" s="118">
        <v>5512</v>
      </c>
      <c r="D349" s="117" t="s">
        <v>153</v>
      </c>
      <c r="E349" s="436" t="s">
        <v>377</v>
      </c>
      <c r="F349" s="18">
        <v>53000</v>
      </c>
      <c r="G349" s="18">
        <v>55000</v>
      </c>
    </row>
    <row r="350" spans="1:7" ht="12.95" customHeight="1" x14ac:dyDescent="0.25">
      <c r="A350" s="117">
        <v>12</v>
      </c>
      <c r="B350" s="447" t="s">
        <v>352</v>
      </c>
      <c r="C350" s="118">
        <v>5512</v>
      </c>
      <c r="D350" s="117" t="s">
        <v>154</v>
      </c>
      <c r="E350" s="436" t="s">
        <v>378</v>
      </c>
      <c r="F350" s="18">
        <v>416400</v>
      </c>
      <c r="G350" s="18">
        <v>433500</v>
      </c>
    </row>
    <row r="351" spans="1:7" ht="12.95" customHeight="1" x14ac:dyDescent="0.25">
      <c r="A351" s="117">
        <v>12</v>
      </c>
      <c r="B351" s="447" t="s">
        <v>352</v>
      </c>
      <c r="C351" s="118">
        <v>5512</v>
      </c>
      <c r="D351" s="117" t="s">
        <v>156</v>
      </c>
      <c r="E351" s="436" t="s">
        <v>379</v>
      </c>
      <c r="F351" s="18">
        <v>6000</v>
      </c>
      <c r="G351" s="18">
        <v>8000</v>
      </c>
    </row>
    <row r="352" spans="1:7" ht="12.95" customHeight="1" x14ac:dyDescent="0.25">
      <c r="A352" s="117">
        <v>12</v>
      </c>
      <c r="B352" s="447" t="s">
        <v>352</v>
      </c>
      <c r="C352" s="118">
        <v>5512</v>
      </c>
      <c r="D352" s="117" t="s">
        <v>157</v>
      </c>
      <c r="E352" s="436" t="s">
        <v>380</v>
      </c>
      <c r="F352" s="18">
        <v>1500</v>
      </c>
      <c r="G352" s="18">
        <v>1500</v>
      </c>
    </row>
    <row r="353" spans="1:11" ht="12.95" customHeight="1" thickBot="1" x14ac:dyDescent="0.3">
      <c r="A353" s="136">
        <v>12</v>
      </c>
      <c r="B353" s="449"/>
      <c r="C353" s="137">
        <v>5512</v>
      </c>
      <c r="D353" s="85" t="s">
        <v>381</v>
      </c>
      <c r="E353" s="85"/>
      <c r="F353" s="86">
        <f>SUM(F334:F352)</f>
        <v>1100000</v>
      </c>
      <c r="G353" s="86">
        <f>SUM(G334:G352)</f>
        <v>1140000</v>
      </c>
    </row>
    <row r="354" spans="1:11" ht="12.95" customHeight="1" thickBot="1" x14ac:dyDescent="0.3">
      <c r="A354" s="144">
        <v>12</v>
      </c>
      <c r="B354" s="451"/>
      <c r="C354" s="145" t="s">
        <v>606</v>
      </c>
      <c r="D354" s="149"/>
      <c r="E354" s="441"/>
      <c r="F354" s="147">
        <f>SUM(F353+F333)</f>
        <v>1120000</v>
      </c>
      <c r="G354" s="257">
        <f>SUM(G353+G333)</f>
        <v>1160000</v>
      </c>
    </row>
    <row r="355" spans="1:11" ht="12.95" customHeight="1" x14ac:dyDescent="0.25">
      <c r="A355" s="138">
        <v>13</v>
      </c>
      <c r="B355" s="446" t="s">
        <v>382</v>
      </c>
      <c r="C355" s="139">
        <v>5311</v>
      </c>
      <c r="D355" s="138" t="s">
        <v>383</v>
      </c>
      <c r="E355" s="3" t="s">
        <v>384</v>
      </c>
      <c r="F355" s="17">
        <v>10935000</v>
      </c>
      <c r="G355" s="17">
        <v>11585000</v>
      </c>
    </row>
    <row r="356" spans="1:11" ht="12.95" customHeight="1" x14ac:dyDescent="0.25">
      <c r="A356" s="117">
        <v>13</v>
      </c>
      <c r="B356" s="447" t="s">
        <v>382</v>
      </c>
      <c r="C356" s="118">
        <v>5311</v>
      </c>
      <c r="D356" s="117" t="s">
        <v>383</v>
      </c>
      <c r="E356" s="1" t="s">
        <v>384</v>
      </c>
      <c r="F356" s="18"/>
      <c r="G356" s="18">
        <v>815000</v>
      </c>
      <c r="I356" s="20"/>
      <c r="K356" s="20"/>
    </row>
    <row r="357" spans="1:11" ht="12.95" customHeight="1" x14ac:dyDescent="0.25">
      <c r="A357" s="117">
        <v>13</v>
      </c>
      <c r="B357" s="447" t="s">
        <v>382</v>
      </c>
      <c r="C357" s="118">
        <v>5311</v>
      </c>
      <c r="D357" s="117" t="s">
        <v>160</v>
      </c>
      <c r="E357" s="1" t="s">
        <v>205</v>
      </c>
      <c r="F357" s="18">
        <v>5000</v>
      </c>
      <c r="G357" s="18">
        <v>10000</v>
      </c>
    </row>
    <row r="358" spans="1:11" ht="12.95" customHeight="1" x14ac:dyDescent="0.25">
      <c r="A358" s="117">
        <v>13</v>
      </c>
      <c r="B358" s="447" t="s">
        <v>382</v>
      </c>
      <c r="C358" s="118">
        <v>5311</v>
      </c>
      <c r="D358" s="117" t="s">
        <v>385</v>
      </c>
      <c r="E358" s="1" t="s">
        <v>754</v>
      </c>
      <c r="F358" s="18">
        <v>2750000</v>
      </c>
      <c r="G358" s="18">
        <v>2900000</v>
      </c>
    </row>
    <row r="359" spans="1:11" ht="12.95" customHeight="1" x14ac:dyDescent="0.25">
      <c r="A359" s="117">
        <v>13</v>
      </c>
      <c r="B359" s="447" t="s">
        <v>382</v>
      </c>
      <c r="C359" s="118">
        <v>5311</v>
      </c>
      <c r="D359" s="117" t="s">
        <v>385</v>
      </c>
      <c r="E359" s="1" t="s">
        <v>755</v>
      </c>
      <c r="F359" s="18"/>
      <c r="G359" s="18">
        <v>205000</v>
      </c>
    </row>
    <row r="360" spans="1:11" ht="12.95" customHeight="1" x14ac:dyDescent="0.25">
      <c r="A360" s="117">
        <v>13</v>
      </c>
      <c r="B360" s="447" t="s">
        <v>382</v>
      </c>
      <c r="C360" s="118">
        <v>5311</v>
      </c>
      <c r="D360" s="117" t="s">
        <v>387</v>
      </c>
      <c r="E360" s="1" t="s">
        <v>388</v>
      </c>
      <c r="F360" s="18">
        <v>985000</v>
      </c>
      <c r="G360" s="18">
        <v>1045000</v>
      </c>
    </row>
    <row r="361" spans="1:11" ht="12.95" customHeight="1" x14ac:dyDescent="0.25">
      <c r="A361" s="117">
        <v>13</v>
      </c>
      <c r="B361" s="447" t="s">
        <v>382</v>
      </c>
      <c r="C361" s="118">
        <v>5311</v>
      </c>
      <c r="D361" s="117" t="s">
        <v>387</v>
      </c>
      <c r="E361" s="1" t="s">
        <v>756</v>
      </c>
      <c r="F361" s="18"/>
      <c r="G361" s="18">
        <v>75000</v>
      </c>
    </row>
    <row r="362" spans="1:11" ht="12.95" customHeight="1" x14ac:dyDescent="0.25">
      <c r="A362" s="117">
        <v>13</v>
      </c>
      <c r="B362" s="447" t="s">
        <v>382</v>
      </c>
      <c r="C362" s="118">
        <v>5311</v>
      </c>
      <c r="D362" s="117" t="s">
        <v>363</v>
      </c>
      <c r="E362" s="1" t="s">
        <v>389</v>
      </c>
      <c r="F362" s="18">
        <v>15000</v>
      </c>
      <c r="G362" s="18">
        <v>15000</v>
      </c>
    </row>
    <row r="363" spans="1:11" ht="12.95" customHeight="1" x14ac:dyDescent="0.25">
      <c r="A363" s="117">
        <v>13</v>
      </c>
      <c r="B363" s="447" t="s">
        <v>382</v>
      </c>
      <c r="C363" s="118">
        <v>5311</v>
      </c>
      <c r="D363" s="117" t="s">
        <v>390</v>
      </c>
      <c r="E363" s="1" t="s">
        <v>391</v>
      </c>
      <c r="F363" s="18">
        <v>300000</v>
      </c>
      <c r="G363" s="18">
        <v>350000</v>
      </c>
    </row>
    <row r="364" spans="1:11" ht="12.95" customHeight="1" x14ac:dyDescent="0.25">
      <c r="A364" s="117">
        <v>13</v>
      </c>
      <c r="B364" s="447" t="s">
        <v>382</v>
      </c>
      <c r="C364" s="118">
        <v>5311</v>
      </c>
      <c r="D364" s="117" t="s">
        <v>183</v>
      </c>
      <c r="E364" s="1" t="s">
        <v>206</v>
      </c>
      <c r="F364" s="18">
        <v>3000</v>
      </c>
      <c r="G364" s="18">
        <v>3000</v>
      </c>
    </row>
    <row r="365" spans="1:11" ht="12.95" customHeight="1" x14ac:dyDescent="0.25">
      <c r="A365" s="117">
        <v>13</v>
      </c>
      <c r="B365" s="447" t="s">
        <v>382</v>
      </c>
      <c r="C365" s="118">
        <v>5311</v>
      </c>
      <c r="D365" s="117" t="s">
        <v>229</v>
      </c>
      <c r="E365" s="1" t="s">
        <v>230</v>
      </c>
      <c r="F365" s="18">
        <v>150000</v>
      </c>
      <c r="G365" s="18">
        <v>150000</v>
      </c>
    </row>
    <row r="366" spans="1:11" ht="12.95" customHeight="1" x14ac:dyDescent="0.25">
      <c r="A366" s="117">
        <v>13</v>
      </c>
      <c r="B366" s="447" t="s">
        <v>382</v>
      </c>
      <c r="C366" s="118">
        <v>5311</v>
      </c>
      <c r="D366" s="117" t="s">
        <v>152</v>
      </c>
      <c r="E366" s="1" t="s">
        <v>161</v>
      </c>
      <c r="F366" s="18">
        <v>150000</v>
      </c>
      <c r="G366" s="18">
        <v>150000</v>
      </c>
    </row>
    <row r="367" spans="1:11" ht="12.95" customHeight="1" x14ac:dyDescent="0.25">
      <c r="A367" s="117">
        <v>13</v>
      </c>
      <c r="B367" s="447" t="s">
        <v>382</v>
      </c>
      <c r="C367" s="118">
        <v>5311</v>
      </c>
      <c r="D367" s="117" t="s">
        <v>235</v>
      </c>
      <c r="E367" s="1" t="s">
        <v>236</v>
      </c>
      <c r="F367" s="18">
        <v>20000</v>
      </c>
      <c r="G367" s="18">
        <v>20000</v>
      </c>
    </row>
    <row r="368" spans="1:11" ht="12.95" customHeight="1" x14ac:dyDescent="0.25">
      <c r="A368" s="117">
        <v>13</v>
      </c>
      <c r="B368" s="447" t="s">
        <v>382</v>
      </c>
      <c r="C368" s="118">
        <v>5311</v>
      </c>
      <c r="D368" s="117" t="s">
        <v>242</v>
      </c>
      <c r="E368" s="1" t="s">
        <v>243</v>
      </c>
      <c r="F368" s="18">
        <v>210000</v>
      </c>
      <c r="G368" s="18">
        <v>210000</v>
      </c>
    </row>
    <row r="369" spans="1:7" ht="12.95" customHeight="1" x14ac:dyDescent="0.25">
      <c r="A369" s="117">
        <v>13</v>
      </c>
      <c r="B369" s="447" t="s">
        <v>382</v>
      </c>
      <c r="C369" s="118">
        <v>5311</v>
      </c>
      <c r="D369" s="117" t="s">
        <v>185</v>
      </c>
      <c r="E369" s="1" t="s">
        <v>237</v>
      </c>
      <c r="F369" s="18">
        <v>65000</v>
      </c>
      <c r="G369" s="18">
        <v>65000</v>
      </c>
    </row>
    <row r="370" spans="1:7" ht="12.95" customHeight="1" x14ac:dyDescent="0.25">
      <c r="A370" s="117">
        <v>13</v>
      </c>
      <c r="B370" s="447" t="s">
        <v>382</v>
      </c>
      <c r="C370" s="118">
        <v>5311</v>
      </c>
      <c r="D370" s="117" t="s">
        <v>221</v>
      </c>
      <c r="E370" s="1" t="s">
        <v>392</v>
      </c>
      <c r="F370" s="18">
        <v>8000</v>
      </c>
      <c r="G370" s="18">
        <v>8000</v>
      </c>
    </row>
    <row r="371" spans="1:7" ht="12.95" customHeight="1" x14ac:dyDescent="0.25">
      <c r="A371" s="117">
        <v>13</v>
      </c>
      <c r="B371" s="447" t="s">
        <v>382</v>
      </c>
      <c r="C371" s="118">
        <v>5311</v>
      </c>
      <c r="D371" s="117" t="s">
        <v>274</v>
      </c>
      <c r="E371" s="1" t="s">
        <v>275</v>
      </c>
      <c r="F371" s="18">
        <v>165000</v>
      </c>
      <c r="G371" s="18">
        <v>165000</v>
      </c>
    </row>
    <row r="372" spans="1:7" ht="12.95" customHeight="1" x14ac:dyDescent="0.25">
      <c r="A372" s="117">
        <v>13</v>
      </c>
      <c r="B372" s="447" t="s">
        <v>382</v>
      </c>
      <c r="C372" s="118">
        <v>5311</v>
      </c>
      <c r="D372" s="117" t="s">
        <v>375</v>
      </c>
      <c r="E372" s="1" t="s">
        <v>393</v>
      </c>
      <c r="F372" s="18">
        <v>140000</v>
      </c>
      <c r="G372" s="18">
        <v>120000</v>
      </c>
    </row>
    <row r="373" spans="1:7" ht="12.95" customHeight="1" x14ac:dyDescent="0.25">
      <c r="A373" s="117">
        <v>13</v>
      </c>
      <c r="B373" s="447" t="s">
        <v>382</v>
      </c>
      <c r="C373" s="118">
        <v>5311</v>
      </c>
      <c r="D373" s="117" t="s">
        <v>245</v>
      </c>
      <c r="E373" s="1" t="s">
        <v>246</v>
      </c>
      <c r="F373" s="18">
        <v>85000</v>
      </c>
      <c r="G373" s="18">
        <v>85000</v>
      </c>
    </row>
    <row r="374" spans="1:7" ht="12.95" customHeight="1" x14ac:dyDescent="0.25">
      <c r="A374" s="117">
        <v>13</v>
      </c>
      <c r="B374" s="447" t="s">
        <v>382</v>
      </c>
      <c r="C374" s="118">
        <v>5311</v>
      </c>
      <c r="D374" s="117" t="s">
        <v>153</v>
      </c>
      <c r="E374" s="1" t="s">
        <v>207</v>
      </c>
      <c r="F374" s="18">
        <v>170000</v>
      </c>
      <c r="G374" s="18">
        <v>170000</v>
      </c>
    </row>
    <row r="375" spans="1:7" ht="12.95" customHeight="1" x14ac:dyDescent="0.25">
      <c r="A375" s="117">
        <v>13</v>
      </c>
      <c r="B375" s="447" t="s">
        <v>382</v>
      </c>
      <c r="C375" s="118">
        <v>5311</v>
      </c>
      <c r="D375" s="117" t="s">
        <v>154</v>
      </c>
      <c r="E375" s="1" t="s">
        <v>165</v>
      </c>
      <c r="F375" s="18">
        <v>120000</v>
      </c>
      <c r="G375" s="18">
        <v>140000</v>
      </c>
    </row>
    <row r="376" spans="1:7" ht="12.95" customHeight="1" x14ac:dyDescent="0.25">
      <c r="A376" s="117">
        <v>13</v>
      </c>
      <c r="B376" s="447" t="s">
        <v>382</v>
      </c>
      <c r="C376" s="118">
        <v>5311</v>
      </c>
      <c r="D376" s="117" t="s">
        <v>155</v>
      </c>
      <c r="E376" s="1" t="s">
        <v>394</v>
      </c>
      <c r="F376" s="18">
        <v>30000</v>
      </c>
      <c r="G376" s="18">
        <v>40000</v>
      </c>
    </row>
    <row r="377" spans="1:7" ht="12.95" customHeight="1" x14ac:dyDescent="0.25">
      <c r="A377" s="117">
        <v>13</v>
      </c>
      <c r="B377" s="447" t="s">
        <v>382</v>
      </c>
      <c r="C377" s="118">
        <v>5311</v>
      </c>
      <c r="D377" s="117" t="s">
        <v>156</v>
      </c>
      <c r="E377" s="1" t="s">
        <v>208</v>
      </c>
      <c r="F377" s="18">
        <v>5000</v>
      </c>
      <c r="G377" s="18">
        <v>7000</v>
      </c>
    </row>
    <row r="378" spans="1:7" ht="12.95" customHeight="1" x14ac:dyDescent="0.25">
      <c r="A378" s="117">
        <v>13</v>
      </c>
      <c r="B378" s="447" t="s">
        <v>382</v>
      </c>
      <c r="C378" s="118">
        <v>5311</v>
      </c>
      <c r="D378" s="117" t="s">
        <v>395</v>
      </c>
      <c r="E378" s="1" t="s">
        <v>396</v>
      </c>
      <c r="F378" s="18">
        <v>5000</v>
      </c>
      <c r="G378" s="18">
        <v>5000</v>
      </c>
    </row>
    <row r="379" spans="1:7" ht="12.95" customHeight="1" x14ac:dyDescent="0.25">
      <c r="A379" s="117">
        <v>13</v>
      </c>
      <c r="B379" s="447" t="s">
        <v>382</v>
      </c>
      <c r="C379" s="118">
        <v>5311</v>
      </c>
      <c r="D379" s="117" t="s">
        <v>157</v>
      </c>
      <c r="E379" s="1" t="s">
        <v>209</v>
      </c>
      <c r="F379" s="18">
        <v>10000</v>
      </c>
      <c r="G379" s="18">
        <v>10000</v>
      </c>
    </row>
    <row r="380" spans="1:7" ht="12.95" customHeight="1" x14ac:dyDescent="0.25">
      <c r="A380" s="117">
        <v>13</v>
      </c>
      <c r="B380" s="447" t="s">
        <v>382</v>
      </c>
      <c r="C380" s="118">
        <v>5311</v>
      </c>
      <c r="D380" s="117" t="s">
        <v>249</v>
      </c>
      <c r="E380" s="1" t="s">
        <v>250</v>
      </c>
      <c r="F380" s="18">
        <v>25000</v>
      </c>
      <c r="G380" s="18">
        <v>25000</v>
      </c>
    </row>
    <row r="381" spans="1:7" ht="12.95" customHeight="1" x14ac:dyDescent="0.25">
      <c r="A381" s="117">
        <v>13</v>
      </c>
      <c r="B381" s="447" t="s">
        <v>382</v>
      </c>
      <c r="C381" s="118">
        <v>5311</v>
      </c>
      <c r="D381" s="117" t="s">
        <v>397</v>
      </c>
      <c r="E381" s="1" t="s">
        <v>398</v>
      </c>
      <c r="F381" s="18">
        <v>50000</v>
      </c>
      <c r="G381" s="18">
        <v>50000</v>
      </c>
    </row>
    <row r="382" spans="1:7" ht="12.95" customHeight="1" x14ac:dyDescent="0.25">
      <c r="A382" s="117">
        <v>13</v>
      </c>
      <c r="B382" s="447" t="s">
        <v>382</v>
      </c>
      <c r="C382" s="118">
        <v>5311</v>
      </c>
      <c r="D382" s="117" t="s">
        <v>399</v>
      </c>
      <c r="E382" s="1" t="s">
        <v>248</v>
      </c>
      <c r="F382" s="18">
        <v>0</v>
      </c>
      <c r="G382" s="18">
        <v>0</v>
      </c>
    </row>
    <row r="383" spans="1:7" ht="12.95" customHeight="1" thickBot="1" x14ac:dyDescent="0.3">
      <c r="A383" s="155">
        <v>13</v>
      </c>
      <c r="B383" s="460" t="s">
        <v>400</v>
      </c>
      <c r="C383" s="156">
        <v>5311</v>
      </c>
      <c r="D383" s="157">
        <v>5222</v>
      </c>
      <c r="E383" s="442" t="s">
        <v>401</v>
      </c>
      <c r="F383" s="68">
        <v>100000</v>
      </c>
      <c r="G383" s="68">
        <v>100000</v>
      </c>
    </row>
    <row r="384" spans="1:7" ht="12.95" customHeight="1" thickBot="1" x14ac:dyDescent="0.3">
      <c r="A384" s="144">
        <v>13</v>
      </c>
      <c r="B384" s="451"/>
      <c r="C384" s="145" t="s">
        <v>610</v>
      </c>
      <c r="D384" s="149"/>
      <c r="E384" s="441"/>
      <c r="F384" s="147">
        <f>SUM(F355:F383)</f>
        <v>16501000</v>
      </c>
      <c r="G384" s="257">
        <f>SUM(G355:G383)</f>
        <v>18523000</v>
      </c>
    </row>
    <row r="385" spans="1:10" s="109" customFormat="1" ht="12.95" customHeight="1" x14ac:dyDescent="0.25">
      <c r="A385" s="158">
        <v>14</v>
      </c>
      <c r="B385" s="459" t="s">
        <v>763</v>
      </c>
      <c r="C385" s="159">
        <v>2219</v>
      </c>
      <c r="D385" s="158">
        <v>6121</v>
      </c>
      <c r="E385" s="404" t="s">
        <v>759</v>
      </c>
      <c r="F385" s="24"/>
      <c r="G385" s="24">
        <v>431000</v>
      </c>
      <c r="J385" s="351"/>
    </row>
    <row r="386" spans="1:10" s="109" customFormat="1" ht="12.95" customHeight="1" x14ac:dyDescent="0.25">
      <c r="A386" s="158">
        <v>14</v>
      </c>
      <c r="B386" s="461" t="s">
        <v>402</v>
      </c>
      <c r="C386" s="159">
        <v>2219</v>
      </c>
      <c r="D386" s="158">
        <v>6121</v>
      </c>
      <c r="E386" s="404" t="s">
        <v>760</v>
      </c>
      <c r="F386" s="24"/>
      <c r="G386" s="24">
        <v>200000</v>
      </c>
      <c r="J386" s="351"/>
    </row>
    <row r="387" spans="1:10" s="109" customFormat="1" ht="12.95" customHeight="1" x14ac:dyDescent="0.25">
      <c r="A387" s="158">
        <v>14</v>
      </c>
      <c r="B387" s="461" t="s">
        <v>402</v>
      </c>
      <c r="C387" s="159">
        <v>3319</v>
      </c>
      <c r="D387" s="158">
        <v>5021</v>
      </c>
      <c r="E387" s="404" t="s">
        <v>186</v>
      </c>
      <c r="F387" s="24">
        <v>6000</v>
      </c>
      <c r="G387" s="24">
        <v>6000</v>
      </c>
      <c r="J387" s="351"/>
    </row>
    <row r="388" spans="1:10" s="109" customFormat="1" ht="12.95" customHeight="1" x14ac:dyDescent="0.25">
      <c r="A388" s="129">
        <v>14</v>
      </c>
      <c r="B388" s="462" t="s">
        <v>402</v>
      </c>
      <c r="C388" s="130">
        <v>3349</v>
      </c>
      <c r="D388" s="129">
        <v>5169</v>
      </c>
      <c r="E388" s="395" t="s">
        <v>531</v>
      </c>
      <c r="F388" s="23">
        <v>27500</v>
      </c>
      <c r="G388" s="23">
        <v>28000</v>
      </c>
      <c r="J388" s="351"/>
    </row>
    <row r="389" spans="1:10" s="109" customFormat="1" ht="12.95" customHeight="1" x14ac:dyDescent="0.25">
      <c r="A389" s="129">
        <v>14</v>
      </c>
      <c r="B389" s="462" t="s">
        <v>402</v>
      </c>
      <c r="C389" s="130">
        <v>3349</v>
      </c>
      <c r="D389" s="129">
        <v>5168</v>
      </c>
      <c r="E389" s="395" t="s">
        <v>758</v>
      </c>
      <c r="F389" s="23"/>
      <c r="G389" s="23">
        <v>25000</v>
      </c>
      <c r="J389" s="351"/>
    </row>
    <row r="390" spans="1:10" s="109" customFormat="1" ht="12.95" customHeight="1" x14ac:dyDescent="0.25">
      <c r="A390" s="129">
        <v>14</v>
      </c>
      <c r="B390" s="462" t="s">
        <v>402</v>
      </c>
      <c r="C390" s="130">
        <v>3613</v>
      </c>
      <c r="D390" s="129">
        <v>5139</v>
      </c>
      <c r="E390" s="395" t="s">
        <v>532</v>
      </c>
      <c r="F390" s="23">
        <v>10000</v>
      </c>
      <c r="G390" s="23">
        <v>10000</v>
      </c>
      <c r="J390" s="351"/>
    </row>
    <row r="391" spans="1:10" s="109" customFormat="1" ht="12.95" customHeight="1" x14ac:dyDescent="0.25">
      <c r="A391" s="129">
        <v>14</v>
      </c>
      <c r="B391" s="462" t="s">
        <v>402</v>
      </c>
      <c r="C391" s="130">
        <v>3399</v>
      </c>
      <c r="D391" s="129">
        <v>5169</v>
      </c>
      <c r="E391" s="395" t="s">
        <v>533</v>
      </c>
      <c r="F391" s="23">
        <v>831500</v>
      </c>
      <c r="G391" s="23">
        <v>140000</v>
      </c>
      <c r="J391" s="351"/>
    </row>
    <row r="392" spans="1:10" s="109" customFormat="1" ht="12.95" customHeight="1" x14ac:dyDescent="0.25">
      <c r="A392" s="129">
        <v>14</v>
      </c>
      <c r="B392" s="462" t="s">
        <v>402</v>
      </c>
      <c r="C392" s="130">
        <v>3613</v>
      </c>
      <c r="D392" s="129">
        <v>5171</v>
      </c>
      <c r="E392" s="395" t="s">
        <v>761</v>
      </c>
      <c r="F392" s="23"/>
      <c r="G392" s="23">
        <v>20000</v>
      </c>
      <c r="J392" s="351"/>
    </row>
    <row r="393" spans="1:10" s="109" customFormat="1" ht="12.95" customHeight="1" x14ac:dyDescent="0.25">
      <c r="A393" s="129">
        <v>14</v>
      </c>
      <c r="B393" s="459" t="s">
        <v>534</v>
      </c>
      <c r="C393" s="56">
        <v>3419</v>
      </c>
      <c r="D393" s="33">
        <v>5222</v>
      </c>
      <c r="E393" s="276" t="s">
        <v>535</v>
      </c>
      <c r="F393" s="25">
        <v>20000</v>
      </c>
      <c r="G393" s="25">
        <v>20000</v>
      </c>
      <c r="J393" s="351"/>
    </row>
    <row r="394" spans="1:10" s="109" customFormat="1" ht="12.95" customHeight="1" x14ac:dyDescent="0.25">
      <c r="A394" s="129">
        <v>14</v>
      </c>
      <c r="B394" s="459" t="s">
        <v>534</v>
      </c>
      <c r="C394" s="56">
        <v>3419</v>
      </c>
      <c r="D394" s="33">
        <v>5222</v>
      </c>
      <c r="E394" s="276" t="s">
        <v>536</v>
      </c>
      <c r="F394" s="25">
        <v>20000</v>
      </c>
      <c r="G394" s="25">
        <v>20000</v>
      </c>
      <c r="J394" s="351"/>
    </row>
    <row r="395" spans="1:10" s="109" customFormat="1" ht="12.95" customHeight="1" x14ac:dyDescent="0.25">
      <c r="A395" s="129">
        <v>14</v>
      </c>
      <c r="B395" s="459" t="s">
        <v>534</v>
      </c>
      <c r="C395" s="56">
        <v>3419</v>
      </c>
      <c r="D395" s="33">
        <v>5222</v>
      </c>
      <c r="E395" s="276" t="s">
        <v>537</v>
      </c>
      <c r="F395" s="25">
        <v>20000</v>
      </c>
      <c r="G395" s="25">
        <v>20000</v>
      </c>
      <c r="J395" s="351"/>
    </row>
    <row r="396" spans="1:10" s="109" customFormat="1" ht="12.95" customHeight="1" x14ac:dyDescent="0.25">
      <c r="A396" s="129">
        <v>14</v>
      </c>
      <c r="B396" s="459" t="s">
        <v>534</v>
      </c>
      <c r="C396" s="56">
        <v>3419</v>
      </c>
      <c r="D396" s="33">
        <v>5222</v>
      </c>
      <c r="E396" s="276" t="s">
        <v>538</v>
      </c>
      <c r="F396" s="25">
        <v>20000</v>
      </c>
      <c r="G396" s="25">
        <v>20000</v>
      </c>
      <c r="J396" s="351"/>
    </row>
    <row r="397" spans="1:10" s="109" customFormat="1" ht="12.95" customHeight="1" x14ac:dyDescent="0.25">
      <c r="A397" s="129">
        <v>14</v>
      </c>
      <c r="B397" s="462" t="s">
        <v>402</v>
      </c>
      <c r="C397" s="130">
        <v>3699</v>
      </c>
      <c r="D397" s="129">
        <v>5171</v>
      </c>
      <c r="E397" s="395" t="s">
        <v>762</v>
      </c>
      <c r="F397" s="23"/>
      <c r="G397" s="23">
        <v>15000</v>
      </c>
      <c r="J397" s="351"/>
    </row>
    <row r="398" spans="1:10" s="109" customFormat="1" ht="12.95" customHeight="1" x14ac:dyDescent="0.25">
      <c r="A398" s="66">
        <v>14</v>
      </c>
      <c r="B398" s="463" t="s">
        <v>402</v>
      </c>
      <c r="C398" s="116"/>
      <c r="D398" s="66"/>
      <c r="E398" s="16" t="s">
        <v>82</v>
      </c>
      <c r="F398" s="26">
        <f>SUM(F387:F396)</f>
        <v>955000</v>
      </c>
      <c r="G398" s="26">
        <f>SUM(G385:G397)</f>
        <v>955000</v>
      </c>
      <c r="J398" s="351"/>
    </row>
    <row r="399" spans="1:10" s="109" customFormat="1" ht="12.95" customHeight="1" x14ac:dyDescent="0.25">
      <c r="A399" s="117">
        <v>14</v>
      </c>
      <c r="B399" s="447" t="s">
        <v>403</v>
      </c>
      <c r="C399" s="130">
        <v>3399</v>
      </c>
      <c r="D399" s="129">
        <v>5175</v>
      </c>
      <c r="E399" s="395" t="s">
        <v>533</v>
      </c>
      <c r="F399" s="23"/>
      <c r="G399" s="23">
        <v>33000</v>
      </c>
      <c r="J399" s="351"/>
    </row>
    <row r="400" spans="1:10" s="109" customFormat="1" ht="12.95" customHeight="1" x14ac:dyDescent="0.25">
      <c r="A400" s="117">
        <v>14</v>
      </c>
      <c r="B400" s="447" t="s">
        <v>403</v>
      </c>
      <c r="C400" s="130">
        <v>3419</v>
      </c>
      <c r="D400" s="129">
        <v>5137</v>
      </c>
      <c r="E400" s="443" t="s">
        <v>738</v>
      </c>
      <c r="F400" s="23"/>
      <c r="G400" s="23">
        <v>20000</v>
      </c>
      <c r="J400" s="351"/>
    </row>
    <row r="401" spans="1:10" s="109" customFormat="1" ht="12.95" customHeight="1" x14ac:dyDescent="0.25">
      <c r="A401" s="117">
        <v>14</v>
      </c>
      <c r="B401" s="447" t="s">
        <v>403</v>
      </c>
      <c r="C401" s="130">
        <v>3613</v>
      </c>
      <c r="D401" s="129">
        <v>5137</v>
      </c>
      <c r="E401" s="395" t="s">
        <v>741</v>
      </c>
      <c r="F401" s="23"/>
      <c r="G401" s="23">
        <v>30000</v>
      </c>
      <c r="J401" s="351"/>
    </row>
    <row r="402" spans="1:10" s="109" customFormat="1" ht="12.95" customHeight="1" x14ac:dyDescent="0.25">
      <c r="A402" s="117">
        <v>14</v>
      </c>
      <c r="B402" s="447" t="s">
        <v>403</v>
      </c>
      <c r="C402" s="130">
        <v>3613</v>
      </c>
      <c r="D402" s="129">
        <v>5137</v>
      </c>
      <c r="E402" s="395" t="s">
        <v>742</v>
      </c>
      <c r="F402" s="23"/>
      <c r="G402" s="23">
        <v>25000</v>
      </c>
      <c r="J402" s="351"/>
    </row>
    <row r="403" spans="1:10" s="109" customFormat="1" ht="12.95" customHeight="1" x14ac:dyDescent="0.25">
      <c r="A403" s="117">
        <v>14</v>
      </c>
      <c r="B403" s="447" t="s">
        <v>403</v>
      </c>
      <c r="C403" s="130">
        <v>3613</v>
      </c>
      <c r="D403" s="129">
        <v>5137</v>
      </c>
      <c r="E403" s="395" t="s">
        <v>743</v>
      </c>
      <c r="F403" s="23"/>
      <c r="G403" s="23">
        <v>12000</v>
      </c>
      <c r="J403" s="351"/>
    </row>
    <row r="404" spans="1:10" s="109" customFormat="1" ht="12.95" customHeight="1" x14ac:dyDescent="0.25">
      <c r="A404" s="117">
        <v>14</v>
      </c>
      <c r="B404" s="459" t="s">
        <v>739</v>
      </c>
      <c r="C404" s="130">
        <v>3636</v>
      </c>
      <c r="D404" s="129">
        <v>6121</v>
      </c>
      <c r="E404" s="443" t="s">
        <v>740</v>
      </c>
      <c r="F404" s="23"/>
      <c r="G404" s="23">
        <v>25000</v>
      </c>
      <c r="J404" s="351"/>
    </row>
    <row r="405" spans="1:10" s="30" customFormat="1" ht="12.95" customHeight="1" x14ac:dyDescent="0.25">
      <c r="A405" s="119">
        <v>14</v>
      </c>
      <c r="B405" s="448" t="s">
        <v>403</v>
      </c>
      <c r="C405" s="120"/>
      <c r="D405" s="119"/>
      <c r="E405" s="4" t="s">
        <v>91</v>
      </c>
      <c r="F405" s="22">
        <v>145000</v>
      </c>
      <c r="G405" s="22">
        <f>SUM(G399:G404)</f>
        <v>145000</v>
      </c>
      <c r="J405" s="352"/>
    </row>
    <row r="406" spans="1:10" ht="12.95" customHeight="1" x14ac:dyDescent="0.25">
      <c r="A406" s="129">
        <v>14</v>
      </c>
      <c r="B406" s="459" t="s">
        <v>404</v>
      </c>
      <c r="C406" s="118">
        <v>3639</v>
      </c>
      <c r="D406" s="117">
        <v>5169</v>
      </c>
      <c r="E406" s="1" t="s">
        <v>539</v>
      </c>
      <c r="F406" s="18">
        <v>30000</v>
      </c>
      <c r="G406" s="18">
        <v>0</v>
      </c>
    </row>
    <row r="407" spans="1:10" ht="12.95" customHeight="1" x14ac:dyDescent="0.25">
      <c r="A407" s="129">
        <v>14</v>
      </c>
      <c r="B407" s="459" t="s">
        <v>404</v>
      </c>
      <c r="C407" s="118">
        <v>3745</v>
      </c>
      <c r="D407" s="117">
        <v>5171</v>
      </c>
      <c r="E407" s="1" t="s">
        <v>540</v>
      </c>
      <c r="F407" s="18">
        <v>80000</v>
      </c>
      <c r="G407" s="18">
        <v>0</v>
      </c>
    </row>
    <row r="408" spans="1:10" ht="12.95" customHeight="1" x14ac:dyDescent="0.25">
      <c r="A408" s="129">
        <v>14</v>
      </c>
      <c r="B408" s="459" t="s">
        <v>404</v>
      </c>
      <c r="C408" s="118">
        <v>3699</v>
      </c>
      <c r="D408" s="117">
        <v>5901</v>
      </c>
      <c r="E408" s="1" t="s">
        <v>541</v>
      </c>
      <c r="F408" s="18">
        <v>20000</v>
      </c>
      <c r="G408" s="18">
        <v>130000</v>
      </c>
    </row>
    <row r="409" spans="1:10" s="30" customFormat="1" ht="12.95" customHeight="1" x14ac:dyDescent="0.25">
      <c r="A409" s="119">
        <v>14</v>
      </c>
      <c r="B409" s="448" t="s">
        <v>404</v>
      </c>
      <c r="C409" s="120"/>
      <c r="D409" s="119"/>
      <c r="E409" s="4" t="s">
        <v>92</v>
      </c>
      <c r="F409" s="22">
        <f>SUM(F406:F408)</f>
        <v>130000</v>
      </c>
      <c r="G409" s="22">
        <v>130000</v>
      </c>
      <c r="J409" s="352"/>
    </row>
    <row r="410" spans="1:10" ht="12.95" customHeight="1" x14ac:dyDescent="0.25">
      <c r="A410" s="129">
        <v>14</v>
      </c>
      <c r="B410" s="459" t="s">
        <v>405</v>
      </c>
      <c r="C410" s="56">
        <v>2219</v>
      </c>
      <c r="D410" s="117">
        <v>5171</v>
      </c>
      <c r="E410" s="1" t="s">
        <v>542</v>
      </c>
      <c r="F410" s="18">
        <v>60000</v>
      </c>
      <c r="G410" s="18">
        <v>60000</v>
      </c>
    </row>
    <row r="411" spans="1:10" ht="12.95" customHeight="1" x14ac:dyDescent="0.25">
      <c r="A411" s="129">
        <v>14</v>
      </c>
      <c r="B411" s="459" t="s">
        <v>405</v>
      </c>
      <c r="C411" s="118">
        <v>3322</v>
      </c>
      <c r="D411" s="117">
        <v>5154</v>
      </c>
      <c r="E411" s="1" t="s">
        <v>543</v>
      </c>
      <c r="F411" s="18">
        <v>10000</v>
      </c>
      <c r="G411" s="18">
        <v>10000</v>
      </c>
    </row>
    <row r="412" spans="1:10" ht="12.95" customHeight="1" x14ac:dyDescent="0.25">
      <c r="A412" s="129">
        <v>14</v>
      </c>
      <c r="B412" s="459" t="s">
        <v>405</v>
      </c>
      <c r="C412" s="118">
        <v>3326</v>
      </c>
      <c r="D412" s="117">
        <v>5171</v>
      </c>
      <c r="E412" s="1" t="s">
        <v>544</v>
      </c>
      <c r="F412" s="18">
        <v>30000</v>
      </c>
      <c r="G412" s="18">
        <v>10000</v>
      </c>
    </row>
    <row r="413" spans="1:10" ht="12.95" customHeight="1" x14ac:dyDescent="0.25">
      <c r="A413" s="129">
        <v>14</v>
      </c>
      <c r="B413" s="459" t="s">
        <v>405</v>
      </c>
      <c r="C413" s="118">
        <v>3399</v>
      </c>
      <c r="D413" s="117">
        <v>5175</v>
      </c>
      <c r="E413" s="1" t="s">
        <v>744</v>
      </c>
      <c r="F413" s="18">
        <v>40000</v>
      </c>
      <c r="G413" s="18">
        <v>30000</v>
      </c>
    </row>
    <row r="414" spans="1:10" ht="12.95" customHeight="1" x14ac:dyDescent="0.25">
      <c r="A414" s="129">
        <v>14</v>
      </c>
      <c r="B414" s="459" t="s">
        <v>405</v>
      </c>
      <c r="C414" s="118">
        <v>3412</v>
      </c>
      <c r="D414" s="117">
        <v>5171</v>
      </c>
      <c r="E414" s="1" t="s">
        <v>545</v>
      </c>
      <c r="F414" s="18">
        <v>10000</v>
      </c>
      <c r="G414" s="18">
        <v>10000</v>
      </c>
    </row>
    <row r="415" spans="1:10" ht="12.95" customHeight="1" x14ac:dyDescent="0.25">
      <c r="A415" s="129">
        <v>14</v>
      </c>
      <c r="B415" s="459" t="s">
        <v>405</v>
      </c>
      <c r="C415" s="118">
        <v>3412</v>
      </c>
      <c r="D415" s="117">
        <v>6121</v>
      </c>
      <c r="E415" s="1" t="s">
        <v>747</v>
      </c>
      <c r="F415" s="18"/>
      <c r="G415" s="18">
        <v>50000</v>
      </c>
    </row>
    <row r="416" spans="1:10" ht="12.95" customHeight="1" x14ac:dyDescent="0.25">
      <c r="A416" s="129">
        <v>14</v>
      </c>
      <c r="B416" s="459" t="s">
        <v>405</v>
      </c>
      <c r="C416" s="118">
        <v>3613</v>
      </c>
      <c r="D416" s="117">
        <v>5137</v>
      </c>
      <c r="E416" s="395" t="s">
        <v>741</v>
      </c>
      <c r="F416" s="18">
        <v>50000</v>
      </c>
      <c r="G416" s="18">
        <v>40000</v>
      </c>
    </row>
    <row r="417" spans="1:10" ht="12.95" customHeight="1" x14ac:dyDescent="0.25">
      <c r="A417" s="129">
        <v>14</v>
      </c>
      <c r="B417" s="459" t="s">
        <v>405</v>
      </c>
      <c r="C417" s="118">
        <v>3745</v>
      </c>
      <c r="D417" s="117">
        <v>5171</v>
      </c>
      <c r="E417" s="1" t="s">
        <v>540</v>
      </c>
      <c r="F417" s="18">
        <v>40000</v>
      </c>
      <c r="G417" s="18">
        <v>40000</v>
      </c>
    </row>
    <row r="418" spans="1:10" ht="12.95" customHeight="1" x14ac:dyDescent="0.25">
      <c r="A418" s="129">
        <v>14</v>
      </c>
      <c r="B418" s="459" t="s">
        <v>546</v>
      </c>
      <c r="C418" s="56">
        <v>3419</v>
      </c>
      <c r="D418" s="33">
        <v>5222</v>
      </c>
      <c r="E418" s="276" t="s">
        <v>547</v>
      </c>
      <c r="F418" s="25">
        <v>10000</v>
      </c>
      <c r="G418" s="25">
        <v>10000</v>
      </c>
    </row>
    <row r="419" spans="1:10" ht="12.95" customHeight="1" x14ac:dyDescent="0.25">
      <c r="A419" s="129">
        <v>14</v>
      </c>
      <c r="B419" s="459" t="s">
        <v>546</v>
      </c>
      <c r="C419" s="56">
        <v>3419</v>
      </c>
      <c r="D419" s="33">
        <v>5222</v>
      </c>
      <c r="E419" s="276" t="s">
        <v>548</v>
      </c>
      <c r="F419" s="25">
        <v>10000</v>
      </c>
      <c r="G419" s="25"/>
    </row>
    <row r="420" spans="1:10" s="30" customFormat="1" ht="12.95" customHeight="1" x14ac:dyDescent="0.25">
      <c r="A420" s="119">
        <v>14</v>
      </c>
      <c r="B420" s="448" t="s">
        <v>405</v>
      </c>
      <c r="C420" s="120"/>
      <c r="D420" s="119"/>
      <c r="E420" s="4" t="s">
        <v>93</v>
      </c>
      <c r="F420" s="22">
        <f>SUM(F410:F419)</f>
        <v>260000</v>
      </c>
      <c r="G420" s="22">
        <f>SUM(G410:G419)</f>
        <v>260000</v>
      </c>
      <c r="J420" s="352"/>
    </row>
    <row r="421" spans="1:10" s="30" customFormat="1" ht="12.95" customHeight="1" x14ac:dyDescent="0.25">
      <c r="A421" s="117">
        <v>14</v>
      </c>
      <c r="B421" s="447" t="s">
        <v>406</v>
      </c>
      <c r="C421" s="118">
        <v>3613</v>
      </c>
      <c r="D421" s="117">
        <v>5137</v>
      </c>
      <c r="E421" s="1" t="s">
        <v>731</v>
      </c>
      <c r="F421" s="18"/>
      <c r="G421" s="18">
        <v>25000</v>
      </c>
      <c r="J421" s="352"/>
    </row>
    <row r="422" spans="1:10" s="30" customFormat="1" ht="12.95" customHeight="1" x14ac:dyDescent="0.25">
      <c r="A422" s="117">
        <v>14</v>
      </c>
      <c r="B422" s="447" t="s">
        <v>406</v>
      </c>
      <c r="C422" s="118">
        <v>3632</v>
      </c>
      <c r="D422" s="117">
        <v>5171</v>
      </c>
      <c r="E422" s="1" t="s">
        <v>732</v>
      </c>
      <c r="F422" s="18"/>
      <c r="G422" s="18">
        <v>10000</v>
      </c>
      <c r="J422" s="352"/>
    </row>
    <row r="423" spans="1:10" s="30" customFormat="1" ht="12.95" customHeight="1" x14ac:dyDescent="0.25">
      <c r="A423" s="117">
        <v>14</v>
      </c>
      <c r="B423" s="447" t="s">
        <v>406</v>
      </c>
      <c r="C423" s="118">
        <v>3399</v>
      </c>
      <c r="D423" s="117">
        <v>5175</v>
      </c>
      <c r="E423" s="1" t="s">
        <v>533</v>
      </c>
      <c r="F423" s="18"/>
      <c r="G423" s="18">
        <v>20000</v>
      </c>
      <c r="J423" s="352"/>
    </row>
    <row r="424" spans="1:10" s="30" customFormat="1" ht="12.95" customHeight="1" x14ac:dyDescent="0.25">
      <c r="A424" s="117">
        <v>14</v>
      </c>
      <c r="B424" s="447" t="s">
        <v>406</v>
      </c>
      <c r="C424" s="118">
        <v>3412</v>
      </c>
      <c r="D424" s="117">
        <v>5171</v>
      </c>
      <c r="E424" s="1" t="s">
        <v>545</v>
      </c>
      <c r="F424" s="18"/>
      <c r="G424" s="18">
        <v>10000</v>
      </c>
      <c r="J424" s="352"/>
    </row>
    <row r="425" spans="1:10" s="30" customFormat="1" ht="12.95" customHeight="1" x14ac:dyDescent="0.25">
      <c r="A425" s="117">
        <v>14</v>
      </c>
      <c r="B425" s="447" t="s">
        <v>406</v>
      </c>
      <c r="C425" s="118">
        <v>3745</v>
      </c>
      <c r="D425" s="117">
        <v>5171</v>
      </c>
      <c r="E425" s="1" t="s">
        <v>733</v>
      </c>
      <c r="F425" s="18"/>
      <c r="G425" s="18">
        <v>10000</v>
      </c>
      <c r="J425" s="352"/>
    </row>
    <row r="426" spans="1:10" s="30" customFormat="1" ht="12.95" customHeight="1" x14ac:dyDescent="0.25">
      <c r="A426" s="117">
        <v>14</v>
      </c>
      <c r="B426" s="447" t="s">
        <v>406</v>
      </c>
      <c r="C426" s="118">
        <v>5512</v>
      </c>
      <c r="D426" s="117">
        <v>5222</v>
      </c>
      <c r="E426" s="1" t="s">
        <v>734</v>
      </c>
      <c r="F426" s="18"/>
      <c r="G426" s="18">
        <v>10000</v>
      </c>
      <c r="J426" s="352"/>
    </row>
    <row r="427" spans="1:10" s="30" customFormat="1" ht="12.95" customHeight="1" x14ac:dyDescent="0.25">
      <c r="A427" s="117">
        <v>14</v>
      </c>
      <c r="B427" s="447" t="s">
        <v>406</v>
      </c>
      <c r="C427" s="118">
        <v>3699</v>
      </c>
      <c r="D427" s="117">
        <v>5901</v>
      </c>
      <c r="E427" s="1" t="s">
        <v>730</v>
      </c>
      <c r="F427" s="18"/>
      <c r="G427" s="18">
        <v>45000</v>
      </c>
      <c r="J427" s="352"/>
    </row>
    <row r="428" spans="1:10" s="30" customFormat="1" ht="12.95" customHeight="1" x14ac:dyDescent="0.25">
      <c r="A428" s="119">
        <v>14</v>
      </c>
      <c r="B428" s="448" t="s">
        <v>406</v>
      </c>
      <c r="C428" s="120"/>
      <c r="D428" s="119"/>
      <c r="E428" s="4" t="s">
        <v>94</v>
      </c>
      <c r="F428" s="22">
        <v>130000</v>
      </c>
      <c r="G428" s="22">
        <f>SUM(G421:G427)</f>
        <v>130000</v>
      </c>
      <c r="J428" s="352"/>
    </row>
    <row r="429" spans="1:10" s="30" customFormat="1" ht="12.95" customHeight="1" x14ac:dyDescent="0.25">
      <c r="A429" s="117">
        <v>14</v>
      </c>
      <c r="B429" s="447" t="s">
        <v>407</v>
      </c>
      <c r="C429" s="118">
        <v>3399</v>
      </c>
      <c r="D429" s="117">
        <v>5175</v>
      </c>
      <c r="E429" s="1" t="s">
        <v>533</v>
      </c>
      <c r="F429" s="22"/>
      <c r="G429" s="18">
        <v>20000</v>
      </c>
      <c r="J429" s="352"/>
    </row>
    <row r="430" spans="1:10" s="30" customFormat="1" ht="12.95" customHeight="1" x14ac:dyDescent="0.25">
      <c r="A430" s="117">
        <v>14</v>
      </c>
      <c r="B430" s="447" t="s">
        <v>407</v>
      </c>
      <c r="C430" s="118">
        <v>3613</v>
      </c>
      <c r="D430" s="117">
        <v>5137</v>
      </c>
      <c r="E430" s="1" t="s">
        <v>735</v>
      </c>
      <c r="F430" s="22"/>
      <c r="G430" s="18">
        <v>20000</v>
      </c>
      <c r="J430" s="352"/>
    </row>
    <row r="431" spans="1:10" s="30" customFormat="1" ht="12.95" customHeight="1" x14ac:dyDescent="0.25">
      <c r="A431" s="117">
        <v>14</v>
      </c>
      <c r="B431" s="447" t="s">
        <v>407</v>
      </c>
      <c r="C431" s="118">
        <v>3613</v>
      </c>
      <c r="D431" s="117">
        <v>5139</v>
      </c>
      <c r="E431" s="1" t="s">
        <v>736</v>
      </c>
      <c r="F431" s="22"/>
      <c r="G431" s="18">
        <v>20000</v>
      </c>
      <c r="J431" s="352"/>
    </row>
    <row r="432" spans="1:10" s="30" customFormat="1" ht="12.95" customHeight="1" x14ac:dyDescent="0.25">
      <c r="A432" s="117">
        <v>14</v>
      </c>
      <c r="B432" s="447" t="s">
        <v>407</v>
      </c>
      <c r="C432" s="118">
        <v>3613</v>
      </c>
      <c r="D432" s="117">
        <v>5171</v>
      </c>
      <c r="E432" s="1" t="s">
        <v>737</v>
      </c>
      <c r="F432" s="22"/>
      <c r="G432" s="18">
        <v>80000</v>
      </c>
      <c r="J432" s="352"/>
    </row>
    <row r="433" spans="1:10" s="30" customFormat="1" ht="12.95" customHeight="1" x14ac:dyDescent="0.25">
      <c r="A433" s="119">
        <v>14</v>
      </c>
      <c r="B433" s="448" t="s">
        <v>407</v>
      </c>
      <c r="C433" s="120"/>
      <c r="D433" s="119"/>
      <c r="E433" s="4" t="s">
        <v>95</v>
      </c>
      <c r="F433" s="22">
        <v>140000</v>
      </c>
      <c r="G433" s="22">
        <f>SUM(G429:G432)</f>
        <v>140000</v>
      </c>
      <c r="J433" s="352"/>
    </row>
    <row r="434" spans="1:10" ht="12.95" customHeight="1" x14ac:dyDescent="0.25">
      <c r="A434" s="117">
        <v>14</v>
      </c>
      <c r="B434" s="447" t="s">
        <v>408</v>
      </c>
      <c r="C434" s="118">
        <v>2212</v>
      </c>
      <c r="D434" s="117">
        <v>5171</v>
      </c>
      <c r="E434" s="1" t="s">
        <v>549</v>
      </c>
      <c r="F434" s="18">
        <v>100000</v>
      </c>
      <c r="G434" s="18">
        <v>290000</v>
      </c>
    </row>
    <row r="435" spans="1:10" ht="12.95" customHeight="1" x14ac:dyDescent="0.25">
      <c r="A435" s="117">
        <v>14</v>
      </c>
      <c r="B435" s="447" t="s">
        <v>408</v>
      </c>
      <c r="C435" s="118">
        <v>3399</v>
      </c>
      <c r="D435" s="117">
        <v>5169</v>
      </c>
      <c r="E435" s="1" t="s">
        <v>806</v>
      </c>
      <c r="F435" s="18"/>
      <c r="G435" s="18">
        <v>20000</v>
      </c>
    </row>
    <row r="436" spans="1:10" ht="12.95" customHeight="1" x14ac:dyDescent="0.25">
      <c r="A436" s="117">
        <v>14</v>
      </c>
      <c r="B436" s="447" t="s">
        <v>408</v>
      </c>
      <c r="C436" s="118">
        <v>3613</v>
      </c>
      <c r="D436" s="117">
        <v>5137</v>
      </c>
      <c r="E436" s="395" t="s">
        <v>741</v>
      </c>
      <c r="F436" s="18"/>
      <c r="G436" s="18">
        <v>30000</v>
      </c>
    </row>
    <row r="437" spans="1:10" ht="12.95" customHeight="1" x14ac:dyDescent="0.25">
      <c r="A437" s="117">
        <v>14</v>
      </c>
      <c r="B437" s="459" t="s">
        <v>550</v>
      </c>
      <c r="C437" s="118">
        <v>3631</v>
      </c>
      <c r="D437" s="117">
        <v>6313</v>
      </c>
      <c r="E437" s="1" t="s">
        <v>551</v>
      </c>
      <c r="F437" s="18">
        <v>230000</v>
      </c>
      <c r="G437" s="18">
        <v>0</v>
      </c>
    </row>
    <row r="438" spans="1:10" ht="12.95" customHeight="1" x14ac:dyDescent="0.25">
      <c r="A438" s="117">
        <v>14</v>
      </c>
      <c r="B438" s="447" t="s">
        <v>408</v>
      </c>
      <c r="C438" s="118">
        <v>3412</v>
      </c>
      <c r="D438" s="117">
        <v>5171</v>
      </c>
      <c r="E438" s="1" t="s">
        <v>545</v>
      </c>
      <c r="F438" s="18"/>
      <c r="G438" s="18">
        <v>10000</v>
      </c>
    </row>
    <row r="439" spans="1:10" ht="12.95" customHeight="1" x14ac:dyDescent="0.25">
      <c r="A439" s="129">
        <v>14</v>
      </c>
      <c r="B439" s="459" t="s">
        <v>550</v>
      </c>
      <c r="C439" s="56">
        <v>3419</v>
      </c>
      <c r="D439" s="33">
        <v>5222</v>
      </c>
      <c r="E439" s="276" t="s">
        <v>552</v>
      </c>
      <c r="F439" s="25">
        <v>20000</v>
      </c>
      <c r="G439" s="25">
        <v>20000</v>
      </c>
    </row>
    <row r="440" spans="1:10" ht="12.95" customHeight="1" x14ac:dyDescent="0.25">
      <c r="A440" s="129">
        <v>14</v>
      </c>
      <c r="B440" s="459" t="s">
        <v>550</v>
      </c>
      <c r="C440" s="56">
        <v>3419</v>
      </c>
      <c r="D440" s="33">
        <v>5222</v>
      </c>
      <c r="E440" s="276" t="s">
        <v>553</v>
      </c>
      <c r="F440" s="25">
        <v>20000</v>
      </c>
      <c r="G440" s="25">
        <v>20000</v>
      </c>
    </row>
    <row r="441" spans="1:10" ht="12.95" customHeight="1" x14ac:dyDescent="0.25">
      <c r="A441" s="117">
        <v>14</v>
      </c>
      <c r="B441" s="447" t="s">
        <v>408</v>
      </c>
      <c r="C441" s="118">
        <v>3699</v>
      </c>
      <c r="D441" s="117">
        <v>5901</v>
      </c>
      <c r="E441" s="1" t="s">
        <v>541</v>
      </c>
      <c r="F441" s="18">
        <v>20000</v>
      </c>
      <c r="G441" s="18"/>
    </row>
    <row r="442" spans="1:10" s="30" customFormat="1" ht="12.95" customHeight="1" x14ac:dyDescent="0.25">
      <c r="A442" s="119">
        <v>14</v>
      </c>
      <c r="B442" s="448" t="s">
        <v>408</v>
      </c>
      <c r="C442" s="120"/>
      <c r="D442" s="119"/>
      <c r="E442" s="4" t="s">
        <v>96</v>
      </c>
      <c r="F442" s="22">
        <f>SUM(F434:F441)</f>
        <v>390000</v>
      </c>
      <c r="G442" s="22">
        <f>SUM(G434:G441)</f>
        <v>390000</v>
      </c>
      <c r="J442" s="352"/>
    </row>
    <row r="443" spans="1:10" s="30" customFormat="1" ht="12.95" customHeight="1" x14ac:dyDescent="0.25">
      <c r="A443" s="129">
        <v>14</v>
      </c>
      <c r="B443" s="459" t="s">
        <v>409</v>
      </c>
      <c r="C443" s="118">
        <v>3326</v>
      </c>
      <c r="D443" s="117">
        <v>5171</v>
      </c>
      <c r="E443" s="1" t="s">
        <v>544</v>
      </c>
      <c r="F443" s="18">
        <v>100000</v>
      </c>
      <c r="G443" s="18">
        <v>100000</v>
      </c>
      <c r="J443" s="352"/>
    </row>
    <row r="444" spans="1:10" s="30" customFormat="1" ht="12.95" customHeight="1" x14ac:dyDescent="0.25">
      <c r="A444" s="129">
        <v>14</v>
      </c>
      <c r="B444" s="459" t="s">
        <v>409</v>
      </c>
      <c r="C444" s="118">
        <v>3399</v>
      </c>
      <c r="D444" s="117">
        <v>5139</v>
      </c>
      <c r="E444" s="1" t="s">
        <v>745</v>
      </c>
      <c r="F444" s="18"/>
      <c r="G444" s="18">
        <v>5000</v>
      </c>
      <c r="J444" s="352"/>
    </row>
    <row r="445" spans="1:10" s="30" customFormat="1" ht="12.95" customHeight="1" x14ac:dyDescent="0.25">
      <c r="A445" s="129">
        <v>14</v>
      </c>
      <c r="B445" s="459" t="s">
        <v>409</v>
      </c>
      <c r="C445" s="118">
        <v>3399</v>
      </c>
      <c r="D445" s="117">
        <v>5175</v>
      </c>
      <c r="E445" s="1" t="s">
        <v>744</v>
      </c>
      <c r="F445" s="18">
        <v>25000</v>
      </c>
      <c r="G445" s="18">
        <v>15000</v>
      </c>
      <c r="J445" s="352"/>
    </row>
    <row r="446" spans="1:10" s="30" customFormat="1" ht="12.95" customHeight="1" x14ac:dyDescent="0.25">
      <c r="A446" s="129">
        <v>14</v>
      </c>
      <c r="B446" s="459" t="s">
        <v>409</v>
      </c>
      <c r="C446" s="118">
        <v>3399</v>
      </c>
      <c r="D446" s="117">
        <v>5194</v>
      </c>
      <c r="E446" s="1" t="s">
        <v>746</v>
      </c>
      <c r="F446" s="18"/>
      <c r="G446" s="18">
        <v>5000</v>
      </c>
      <c r="J446" s="352"/>
    </row>
    <row r="447" spans="1:10" s="30" customFormat="1" ht="12.95" customHeight="1" x14ac:dyDescent="0.25">
      <c r="A447" s="129">
        <v>14</v>
      </c>
      <c r="B447" s="459" t="s">
        <v>409</v>
      </c>
      <c r="C447" s="118">
        <v>3613</v>
      </c>
      <c r="D447" s="117">
        <v>5139</v>
      </c>
      <c r="E447" s="1" t="s">
        <v>743</v>
      </c>
      <c r="F447" s="18"/>
      <c r="G447" s="18">
        <v>20000</v>
      </c>
      <c r="J447" s="352"/>
    </row>
    <row r="448" spans="1:10" s="30" customFormat="1" ht="12.95" customHeight="1" x14ac:dyDescent="0.25">
      <c r="A448" s="129">
        <v>14</v>
      </c>
      <c r="B448" s="459" t="s">
        <v>409</v>
      </c>
      <c r="C448" s="118">
        <v>3613</v>
      </c>
      <c r="D448" s="117">
        <v>5137</v>
      </c>
      <c r="E448" s="395" t="s">
        <v>741</v>
      </c>
      <c r="F448" s="18">
        <v>15000</v>
      </c>
      <c r="G448" s="18">
        <v>20000</v>
      </c>
      <c r="J448" s="352"/>
    </row>
    <row r="449" spans="1:13" s="30" customFormat="1" ht="12.95" customHeight="1" x14ac:dyDescent="0.25">
      <c r="A449" s="129">
        <v>14</v>
      </c>
      <c r="B449" s="459" t="s">
        <v>409</v>
      </c>
      <c r="C449" s="118">
        <v>3613</v>
      </c>
      <c r="D449" s="117">
        <v>5171</v>
      </c>
      <c r="E449" s="395" t="s">
        <v>554</v>
      </c>
      <c r="F449" s="18">
        <v>50000</v>
      </c>
      <c r="G449" s="18">
        <v>20000</v>
      </c>
      <c r="J449" s="352"/>
    </row>
    <row r="450" spans="1:13" s="30" customFormat="1" ht="12.95" customHeight="1" x14ac:dyDescent="0.25">
      <c r="A450" s="117">
        <v>14</v>
      </c>
      <c r="B450" s="447" t="s">
        <v>409</v>
      </c>
      <c r="C450" s="118">
        <v>3699</v>
      </c>
      <c r="D450" s="117">
        <v>5901</v>
      </c>
      <c r="E450" s="1" t="s">
        <v>541</v>
      </c>
      <c r="F450" s="18">
        <v>10000</v>
      </c>
      <c r="G450" s="18">
        <v>15000</v>
      </c>
      <c r="J450" s="352"/>
    </row>
    <row r="451" spans="1:13" s="30" customFormat="1" ht="12.95" customHeight="1" thickBot="1" x14ac:dyDescent="0.3">
      <c r="A451" s="136">
        <v>14</v>
      </c>
      <c r="B451" s="449" t="s">
        <v>409</v>
      </c>
      <c r="C451" s="137"/>
      <c r="D451" s="136"/>
      <c r="E451" s="85" t="s">
        <v>97</v>
      </c>
      <c r="F451" s="86">
        <f>SUM(F443:F450)</f>
        <v>200000</v>
      </c>
      <c r="G451" s="86">
        <f>SUM(G443:G450)</f>
        <v>200000</v>
      </c>
      <c r="J451" s="352"/>
    </row>
    <row r="452" spans="1:13" ht="12.95" customHeight="1" thickBot="1" x14ac:dyDescent="0.3">
      <c r="A452" s="144">
        <v>14</v>
      </c>
      <c r="B452" s="451"/>
      <c r="C452" s="145" t="s">
        <v>611</v>
      </c>
      <c r="D452" s="146"/>
      <c r="E452" s="437"/>
      <c r="F452" s="147">
        <v>2350000</v>
      </c>
      <c r="G452" s="257">
        <v>2350000</v>
      </c>
    </row>
    <row r="453" spans="1:13" ht="12.95" customHeight="1" x14ac:dyDescent="0.25">
      <c r="A453" s="67">
        <v>15</v>
      </c>
      <c r="B453" s="464" t="s">
        <v>436</v>
      </c>
      <c r="C453" s="96">
        <v>6112</v>
      </c>
      <c r="D453" s="67" t="s">
        <v>437</v>
      </c>
      <c r="E453" s="7" t="s">
        <v>779</v>
      </c>
      <c r="F453" s="160">
        <v>2644900</v>
      </c>
      <c r="G453" s="160">
        <v>3850000</v>
      </c>
    </row>
    <row r="454" spans="1:13" ht="12.95" customHeight="1" x14ac:dyDescent="0.25">
      <c r="A454" s="53">
        <v>15</v>
      </c>
      <c r="B454" s="465" t="s">
        <v>436</v>
      </c>
      <c r="C454" s="125">
        <v>6112</v>
      </c>
      <c r="D454" s="53" t="s">
        <v>437</v>
      </c>
      <c r="E454" s="5" t="s">
        <v>790</v>
      </c>
      <c r="F454" s="29">
        <v>440800</v>
      </c>
      <c r="G454" s="29">
        <v>470000</v>
      </c>
      <c r="I454" s="110"/>
      <c r="J454" s="110"/>
      <c r="K454" s="110"/>
      <c r="L454" s="110"/>
      <c r="M454" s="110"/>
    </row>
    <row r="455" spans="1:13" ht="12.95" customHeight="1" x14ac:dyDescent="0.25">
      <c r="A455" s="53">
        <v>15</v>
      </c>
      <c r="B455" s="465" t="s">
        <v>436</v>
      </c>
      <c r="C455" s="125">
        <v>6112</v>
      </c>
      <c r="D455" s="53" t="s">
        <v>437</v>
      </c>
      <c r="E455" s="5" t="s">
        <v>555</v>
      </c>
      <c r="F455" s="29">
        <v>140000</v>
      </c>
      <c r="G455" s="29">
        <v>150000</v>
      </c>
      <c r="I455" s="110"/>
      <c r="J455" s="110"/>
      <c r="K455" s="110"/>
      <c r="L455" s="110"/>
      <c r="M455" s="110"/>
    </row>
    <row r="456" spans="1:13" ht="12.95" customHeight="1" x14ac:dyDescent="0.25">
      <c r="A456" s="53">
        <v>15</v>
      </c>
      <c r="B456" s="465" t="s">
        <v>436</v>
      </c>
      <c r="C456" s="125">
        <v>6112</v>
      </c>
      <c r="D456" s="53" t="s">
        <v>437</v>
      </c>
      <c r="E456" s="5" t="s">
        <v>849</v>
      </c>
      <c r="F456" s="29">
        <v>50000</v>
      </c>
      <c r="G456" s="29">
        <v>50000</v>
      </c>
      <c r="I456" s="110"/>
      <c r="J456" s="110"/>
      <c r="K456" s="110"/>
      <c r="L456" s="110"/>
      <c r="M456" s="110"/>
    </row>
    <row r="457" spans="1:13" s="30" customFormat="1" ht="12.95" customHeight="1" x14ac:dyDescent="0.25">
      <c r="A457" s="121">
        <v>15</v>
      </c>
      <c r="B457" s="466" t="s">
        <v>436</v>
      </c>
      <c r="C457" s="126">
        <v>6112</v>
      </c>
      <c r="D457" s="161" t="s">
        <v>556</v>
      </c>
      <c r="E457" s="393"/>
      <c r="F457" s="81">
        <f>SUM(F453:F456)</f>
        <v>3275700</v>
      </c>
      <c r="G457" s="81">
        <f>SUM(G453:G456)</f>
        <v>4520000</v>
      </c>
      <c r="I457" s="110"/>
      <c r="J457" s="110"/>
      <c r="K457" s="110"/>
      <c r="L457" s="110"/>
      <c r="M457" s="110"/>
    </row>
    <row r="458" spans="1:13" ht="12.95" customHeight="1" x14ac:dyDescent="0.25">
      <c r="A458" s="53">
        <v>15</v>
      </c>
      <c r="B458" s="465" t="s">
        <v>436</v>
      </c>
      <c r="C458" s="125">
        <v>6112</v>
      </c>
      <c r="D458" s="53" t="s">
        <v>385</v>
      </c>
      <c r="E458" s="5" t="s">
        <v>386</v>
      </c>
      <c r="F458" s="29">
        <v>400000</v>
      </c>
      <c r="G458" s="29">
        <v>650000</v>
      </c>
      <c r="I458" s="110"/>
      <c r="J458" s="110"/>
      <c r="K458" s="110"/>
      <c r="L458" s="110"/>
      <c r="M458" s="110"/>
    </row>
    <row r="459" spans="1:13" ht="12.95" customHeight="1" x14ac:dyDescent="0.25">
      <c r="A459" s="53">
        <v>15</v>
      </c>
      <c r="B459" s="465" t="s">
        <v>436</v>
      </c>
      <c r="C459" s="125">
        <v>6112</v>
      </c>
      <c r="D459" s="53" t="s">
        <v>387</v>
      </c>
      <c r="E459" s="5" t="s">
        <v>388</v>
      </c>
      <c r="F459" s="29">
        <v>295000</v>
      </c>
      <c r="G459" s="29">
        <v>385000</v>
      </c>
      <c r="I459" s="110"/>
      <c r="J459" s="110"/>
      <c r="K459" s="110"/>
      <c r="L459" s="110"/>
      <c r="M459" s="110"/>
    </row>
    <row r="460" spans="1:13" ht="12.95" customHeight="1" x14ac:dyDescent="0.25">
      <c r="A460" s="53">
        <v>15</v>
      </c>
      <c r="B460" s="465" t="s">
        <v>436</v>
      </c>
      <c r="C460" s="125">
        <v>6112</v>
      </c>
      <c r="D460" s="53" t="s">
        <v>395</v>
      </c>
      <c r="E460" s="5" t="s">
        <v>557</v>
      </c>
      <c r="F460" s="29">
        <v>28000</v>
      </c>
      <c r="G460" s="29">
        <v>55000</v>
      </c>
      <c r="I460" s="110"/>
      <c r="J460" s="110"/>
      <c r="K460" s="110"/>
      <c r="L460" s="110"/>
      <c r="M460" s="110"/>
    </row>
    <row r="461" spans="1:13" ht="12.95" customHeight="1" x14ac:dyDescent="0.25">
      <c r="A461" s="53">
        <v>15</v>
      </c>
      <c r="B461" s="465" t="s">
        <v>436</v>
      </c>
      <c r="C461" s="125">
        <v>6112</v>
      </c>
      <c r="D461" s="53" t="s">
        <v>397</v>
      </c>
      <c r="E461" s="5" t="s">
        <v>398</v>
      </c>
      <c r="F461" s="29">
        <v>22000</v>
      </c>
      <c r="G461" s="29">
        <v>20000</v>
      </c>
      <c r="I461" s="110"/>
      <c r="J461" s="110"/>
      <c r="K461" s="110"/>
      <c r="L461" s="110"/>
      <c r="M461" s="110"/>
    </row>
    <row r="462" spans="1:13" ht="12.95" customHeight="1" x14ac:dyDescent="0.25">
      <c r="A462" s="121">
        <v>15</v>
      </c>
      <c r="B462" s="466"/>
      <c r="C462" s="126">
        <v>6112</v>
      </c>
      <c r="D462" s="148" t="s">
        <v>438</v>
      </c>
      <c r="E462" s="148"/>
      <c r="F462" s="81">
        <f>SUM(F457:F461)</f>
        <v>4020700</v>
      </c>
      <c r="G462" s="81">
        <f>SUM(G457:G461)</f>
        <v>5630000</v>
      </c>
      <c r="I462" s="110"/>
      <c r="J462" s="110"/>
      <c r="K462" s="110"/>
      <c r="L462" s="110"/>
      <c r="M462" s="110"/>
    </row>
    <row r="463" spans="1:13" ht="12.95" customHeight="1" x14ac:dyDescent="0.25">
      <c r="A463" s="53"/>
      <c r="B463" s="465" t="s">
        <v>436</v>
      </c>
      <c r="C463" s="125">
        <v>6171</v>
      </c>
      <c r="D463" s="53">
        <v>5011</v>
      </c>
      <c r="E463" s="148" t="s">
        <v>851</v>
      </c>
      <c r="F463" s="25">
        <v>46900500</v>
      </c>
      <c r="G463" s="25">
        <v>48460000</v>
      </c>
    </row>
    <row r="464" spans="1:13" ht="12.95" customHeight="1" x14ac:dyDescent="0.25">
      <c r="A464" s="53">
        <v>15</v>
      </c>
      <c r="B464" s="465" t="s">
        <v>436</v>
      </c>
      <c r="C464" s="125">
        <v>6171</v>
      </c>
      <c r="D464" s="53" t="s">
        <v>383</v>
      </c>
      <c r="E464" s="5" t="s">
        <v>712</v>
      </c>
      <c r="F464" s="25"/>
      <c r="G464" s="25">
        <v>3445000</v>
      </c>
    </row>
    <row r="465" spans="1:10" ht="12.95" customHeight="1" x14ac:dyDescent="0.25">
      <c r="A465" s="53">
        <v>15</v>
      </c>
      <c r="B465" s="465" t="s">
        <v>436</v>
      </c>
      <c r="C465" s="125">
        <v>6171</v>
      </c>
      <c r="D465" s="53" t="s">
        <v>383</v>
      </c>
      <c r="E465" s="5" t="s">
        <v>717</v>
      </c>
      <c r="F465" s="25"/>
      <c r="G465" s="25">
        <v>181000</v>
      </c>
    </row>
    <row r="466" spans="1:10" ht="12.95" customHeight="1" x14ac:dyDescent="0.25">
      <c r="A466" s="53">
        <v>15</v>
      </c>
      <c r="B466" s="465" t="s">
        <v>436</v>
      </c>
      <c r="C466" s="125">
        <v>6171</v>
      </c>
      <c r="D466" s="53" t="s">
        <v>383</v>
      </c>
      <c r="E466" s="5" t="s">
        <v>850</v>
      </c>
      <c r="F466" s="25"/>
      <c r="G466" s="25">
        <v>324000</v>
      </c>
    </row>
    <row r="467" spans="1:10" ht="12.95" customHeight="1" x14ac:dyDescent="0.25">
      <c r="A467" s="53">
        <v>15</v>
      </c>
      <c r="B467" s="465" t="s">
        <v>436</v>
      </c>
      <c r="C467" s="126">
        <v>6171</v>
      </c>
      <c r="D467" s="121">
        <v>5011</v>
      </c>
      <c r="E467" s="148" t="s">
        <v>852</v>
      </c>
      <c r="F467" s="31">
        <v>46900500</v>
      </c>
      <c r="G467" s="31">
        <f>SUM(G463:G466)</f>
        <v>52410000</v>
      </c>
    </row>
    <row r="468" spans="1:10" ht="12.95" customHeight="1" x14ac:dyDescent="0.25">
      <c r="A468" s="53">
        <v>15</v>
      </c>
      <c r="B468" s="465" t="s">
        <v>436</v>
      </c>
      <c r="C468" s="125">
        <v>6171</v>
      </c>
      <c r="D468" s="53" t="s">
        <v>385</v>
      </c>
      <c r="E468" s="5" t="s">
        <v>386</v>
      </c>
      <c r="F468" s="29">
        <v>12075000</v>
      </c>
      <c r="G468" s="29">
        <v>12612000</v>
      </c>
    </row>
    <row r="469" spans="1:10" ht="12.95" customHeight="1" x14ac:dyDescent="0.25">
      <c r="A469" s="53">
        <v>15</v>
      </c>
      <c r="B469" s="465" t="s">
        <v>436</v>
      </c>
      <c r="C469" s="125">
        <v>6171</v>
      </c>
      <c r="D469" s="53" t="s">
        <v>385</v>
      </c>
      <c r="E469" s="5" t="s">
        <v>712</v>
      </c>
      <c r="F469" s="29">
        <v>0</v>
      </c>
      <c r="G469" s="29">
        <v>988000</v>
      </c>
    </row>
    <row r="470" spans="1:10" ht="12.95" customHeight="1" x14ac:dyDescent="0.25">
      <c r="A470" s="53">
        <v>15</v>
      </c>
      <c r="B470" s="465" t="s">
        <v>436</v>
      </c>
      <c r="C470" s="126">
        <v>6171</v>
      </c>
      <c r="D470" s="121" t="s">
        <v>385</v>
      </c>
      <c r="E470" s="148" t="s">
        <v>714</v>
      </c>
      <c r="F470" s="81">
        <v>12075000</v>
      </c>
      <c r="G470" s="81">
        <f>SUM(G468:G469)</f>
        <v>13600000</v>
      </c>
      <c r="J470" s="110"/>
    </row>
    <row r="471" spans="1:10" ht="12.95" customHeight="1" x14ac:dyDescent="0.25">
      <c r="A471" s="53">
        <v>15</v>
      </c>
      <c r="B471" s="465" t="s">
        <v>436</v>
      </c>
      <c r="C471" s="125">
        <v>6171</v>
      </c>
      <c r="D471" s="53" t="s">
        <v>387</v>
      </c>
      <c r="E471" s="5" t="s">
        <v>388</v>
      </c>
      <c r="F471" s="29">
        <v>4380000</v>
      </c>
      <c r="G471" s="29">
        <v>4544000</v>
      </c>
      <c r="J471" s="110"/>
    </row>
    <row r="472" spans="1:10" ht="12.95" customHeight="1" x14ac:dyDescent="0.25">
      <c r="A472" s="53">
        <v>15</v>
      </c>
      <c r="B472" s="465" t="s">
        <v>436</v>
      </c>
      <c r="C472" s="125">
        <v>6171</v>
      </c>
      <c r="D472" s="53" t="s">
        <v>387</v>
      </c>
      <c r="E472" s="5" t="s">
        <v>712</v>
      </c>
      <c r="F472" s="29">
        <v>0</v>
      </c>
      <c r="G472" s="29">
        <v>356000</v>
      </c>
      <c r="J472" s="110"/>
    </row>
    <row r="473" spans="1:10" ht="12.95" customHeight="1" x14ac:dyDescent="0.25">
      <c r="A473" s="53"/>
      <c r="B473" s="465" t="s">
        <v>436</v>
      </c>
      <c r="C473" s="126">
        <v>6171</v>
      </c>
      <c r="D473" s="121" t="s">
        <v>387</v>
      </c>
      <c r="E473" s="148" t="s">
        <v>715</v>
      </c>
      <c r="F473" s="81">
        <v>4380000</v>
      </c>
      <c r="G473" s="81">
        <f>SUM(G471:G472)</f>
        <v>4900000</v>
      </c>
    </row>
    <row r="474" spans="1:10" ht="12.95" customHeight="1" x14ac:dyDescent="0.25">
      <c r="A474" s="53">
        <v>15</v>
      </c>
      <c r="B474" s="465" t="s">
        <v>436</v>
      </c>
      <c r="C474" s="125">
        <v>6171</v>
      </c>
      <c r="D474" s="53" t="s">
        <v>439</v>
      </c>
      <c r="E474" s="5" t="s">
        <v>440</v>
      </c>
      <c r="F474" s="29">
        <v>300000</v>
      </c>
      <c r="G474" s="29">
        <v>300000</v>
      </c>
      <c r="J474" s="110"/>
    </row>
    <row r="475" spans="1:10" ht="12.95" customHeight="1" x14ac:dyDescent="0.25">
      <c r="A475" s="53">
        <v>15</v>
      </c>
      <c r="B475" s="465" t="s">
        <v>436</v>
      </c>
      <c r="C475" s="125">
        <v>6171</v>
      </c>
      <c r="D475" s="53" t="s">
        <v>395</v>
      </c>
      <c r="E475" s="5" t="s">
        <v>558</v>
      </c>
      <c r="F475" s="29">
        <v>30000</v>
      </c>
      <c r="G475" s="29">
        <v>62000</v>
      </c>
      <c r="I475" s="354"/>
      <c r="J475" s="110"/>
    </row>
    <row r="476" spans="1:10" ht="12.95" customHeight="1" x14ac:dyDescent="0.25">
      <c r="A476" s="53">
        <v>15</v>
      </c>
      <c r="B476" s="465" t="s">
        <v>436</v>
      </c>
      <c r="C476" s="125">
        <v>6171</v>
      </c>
      <c r="D476" s="53" t="s">
        <v>397</v>
      </c>
      <c r="E476" s="5" t="s">
        <v>398</v>
      </c>
      <c r="F476" s="29">
        <v>250000</v>
      </c>
      <c r="G476" s="29">
        <v>450000</v>
      </c>
    </row>
    <row r="477" spans="1:10" ht="12.95" customHeight="1" x14ac:dyDescent="0.25">
      <c r="A477" s="121">
        <v>15</v>
      </c>
      <c r="B477" s="466"/>
      <c r="C477" s="126">
        <v>6171</v>
      </c>
      <c r="D477" s="148" t="s">
        <v>808</v>
      </c>
      <c r="E477" s="148"/>
      <c r="F477" s="81">
        <f>SUM(F467+F470+F473+F474+F475+F476)</f>
        <v>63935500</v>
      </c>
      <c r="G477" s="81">
        <f>SUM(G467+G470+G473+G474+G475+G476)</f>
        <v>71722000</v>
      </c>
    </row>
    <row r="478" spans="1:10" ht="12.95" customHeight="1" x14ac:dyDescent="0.25">
      <c r="A478" s="117">
        <v>15</v>
      </c>
      <c r="B478" s="459" t="s">
        <v>516</v>
      </c>
      <c r="C478" s="118">
        <v>6171</v>
      </c>
      <c r="D478" s="117" t="s">
        <v>245</v>
      </c>
      <c r="E478" s="1" t="s">
        <v>433</v>
      </c>
      <c r="F478" s="18">
        <v>500000</v>
      </c>
      <c r="G478" s="18">
        <v>500000</v>
      </c>
    </row>
    <row r="479" spans="1:10" ht="12.95" customHeight="1" x14ac:dyDescent="0.25">
      <c r="A479" s="119">
        <v>15</v>
      </c>
      <c r="B479" s="448"/>
      <c r="C479" s="120">
        <v>6171</v>
      </c>
      <c r="D479" s="119" t="s">
        <v>103</v>
      </c>
      <c r="E479" s="4"/>
      <c r="F479" s="22">
        <v>500000</v>
      </c>
      <c r="G479" s="22">
        <f>SUM(G478)</f>
        <v>500000</v>
      </c>
    </row>
    <row r="480" spans="1:10" ht="12.95" customHeight="1" x14ac:dyDescent="0.25">
      <c r="A480" s="117">
        <v>15</v>
      </c>
      <c r="B480" s="447" t="s">
        <v>239</v>
      </c>
      <c r="C480" s="125">
        <v>6171</v>
      </c>
      <c r="D480" s="117" t="s">
        <v>160</v>
      </c>
      <c r="E480" s="1" t="s">
        <v>205</v>
      </c>
      <c r="F480" s="18">
        <v>170000</v>
      </c>
      <c r="G480" s="18">
        <v>180000</v>
      </c>
    </row>
    <row r="481" spans="1:7" ht="12.95" customHeight="1" x14ac:dyDescent="0.25">
      <c r="A481" s="117">
        <v>15</v>
      </c>
      <c r="B481" s="447" t="s">
        <v>239</v>
      </c>
      <c r="C481" s="125">
        <v>6171</v>
      </c>
      <c r="D481" s="117" t="s">
        <v>363</v>
      </c>
      <c r="E481" s="1" t="s">
        <v>389</v>
      </c>
      <c r="F481" s="18">
        <v>10000</v>
      </c>
      <c r="G481" s="18">
        <v>10000</v>
      </c>
    </row>
    <row r="482" spans="1:7" ht="12.95" customHeight="1" x14ac:dyDescent="0.25">
      <c r="A482" s="117">
        <v>15</v>
      </c>
      <c r="B482" s="447" t="s">
        <v>239</v>
      </c>
      <c r="C482" s="125">
        <v>6171</v>
      </c>
      <c r="D482" s="117" t="s">
        <v>365</v>
      </c>
      <c r="E482" s="1" t="s">
        <v>411</v>
      </c>
      <c r="F482" s="18">
        <v>50000</v>
      </c>
      <c r="G482" s="18">
        <v>40000</v>
      </c>
    </row>
    <row r="483" spans="1:7" ht="12.95" customHeight="1" x14ac:dyDescent="0.25">
      <c r="A483" s="117">
        <v>15</v>
      </c>
      <c r="B483" s="447" t="s">
        <v>239</v>
      </c>
      <c r="C483" s="125">
        <v>6171</v>
      </c>
      <c r="D483" s="117" t="s">
        <v>367</v>
      </c>
      <c r="E483" s="1" t="s">
        <v>412</v>
      </c>
      <c r="F483" s="18">
        <v>6000</v>
      </c>
      <c r="G483" s="18">
        <v>6000</v>
      </c>
    </row>
    <row r="484" spans="1:7" ht="12.95" customHeight="1" x14ac:dyDescent="0.25">
      <c r="A484" s="117">
        <v>15</v>
      </c>
      <c r="B484" s="447" t="s">
        <v>239</v>
      </c>
      <c r="C484" s="125">
        <v>6171</v>
      </c>
      <c r="D484" s="117" t="s">
        <v>183</v>
      </c>
      <c r="E484" s="1" t="s">
        <v>206</v>
      </c>
      <c r="F484" s="18">
        <v>60000</v>
      </c>
      <c r="G484" s="18">
        <v>50000</v>
      </c>
    </row>
    <row r="485" spans="1:7" ht="12.95" customHeight="1" x14ac:dyDescent="0.25">
      <c r="A485" s="117">
        <v>15</v>
      </c>
      <c r="B485" s="447" t="s">
        <v>239</v>
      </c>
      <c r="C485" s="125">
        <v>6171</v>
      </c>
      <c r="D485" s="117" t="s">
        <v>229</v>
      </c>
      <c r="E485" s="1" t="s">
        <v>230</v>
      </c>
      <c r="F485" s="18">
        <v>450000</v>
      </c>
      <c r="G485" s="18">
        <v>460000</v>
      </c>
    </row>
    <row r="486" spans="1:7" ht="12.95" customHeight="1" x14ac:dyDescent="0.25">
      <c r="A486" s="117">
        <v>15</v>
      </c>
      <c r="B486" s="447" t="s">
        <v>239</v>
      </c>
      <c r="C486" s="125">
        <v>6171</v>
      </c>
      <c r="D486" s="117" t="s">
        <v>152</v>
      </c>
      <c r="E486" s="1" t="s">
        <v>161</v>
      </c>
      <c r="F486" s="18">
        <v>960000</v>
      </c>
      <c r="G486" s="18">
        <v>960000</v>
      </c>
    </row>
    <row r="487" spans="1:7" ht="12.95" customHeight="1" x14ac:dyDescent="0.25">
      <c r="A487" s="117">
        <v>15</v>
      </c>
      <c r="B487" s="447" t="s">
        <v>239</v>
      </c>
      <c r="C487" s="125">
        <v>6171</v>
      </c>
      <c r="D487" s="117" t="s">
        <v>242</v>
      </c>
      <c r="E487" s="1" t="s">
        <v>243</v>
      </c>
      <c r="F487" s="18">
        <v>200000</v>
      </c>
      <c r="G487" s="18">
        <v>200000</v>
      </c>
    </row>
    <row r="488" spans="1:7" ht="12.95" customHeight="1" x14ac:dyDescent="0.25">
      <c r="A488" s="117">
        <v>15</v>
      </c>
      <c r="B488" s="447" t="s">
        <v>239</v>
      </c>
      <c r="C488" s="125">
        <v>6171</v>
      </c>
      <c r="D488" s="117" t="s">
        <v>221</v>
      </c>
      <c r="E488" s="1" t="s">
        <v>392</v>
      </c>
      <c r="F488" s="18">
        <v>10000</v>
      </c>
      <c r="G488" s="18">
        <v>10000</v>
      </c>
    </row>
    <row r="489" spans="1:7" ht="12.95" customHeight="1" x14ac:dyDescent="0.25">
      <c r="A489" s="117">
        <v>15</v>
      </c>
      <c r="B489" s="447" t="s">
        <v>239</v>
      </c>
      <c r="C489" s="125">
        <v>6171</v>
      </c>
      <c r="D489" s="117" t="s">
        <v>223</v>
      </c>
      <c r="E489" s="1" t="s">
        <v>244</v>
      </c>
      <c r="F489" s="18">
        <v>440000</v>
      </c>
      <c r="G489" s="18">
        <v>440000</v>
      </c>
    </row>
    <row r="490" spans="1:7" ht="12.95" customHeight="1" x14ac:dyDescent="0.25">
      <c r="A490" s="117">
        <v>15</v>
      </c>
      <c r="B490" s="447" t="s">
        <v>239</v>
      </c>
      <c r="C490" s="125">
        <v>6171</v>
      </c>
      <c r="D490" s="117" t="s">
        <v>375</v>
      </c>
      <c r="E490" s="1" t="s">
        <v>393</v>
      </c>
      <c r="F490" s="18">
        <v>650000</v>
      </c>
      <c r="G490" s="18">
        <v>710000</v>
      </c>
    </row>
    <row r="491" spans="1:7" ht="12.95" customHeight="1" x14ac:dyDescent="0.25">
      <c r="A491" s="117">
        <v>15</v>
      </c>
      <c r="B491" s="447" t="s">
        <v>239</v>
      </c>
      <c r="C491" s="125">
        <v>6171</v>
      </c>
      <c r="D491" s="117" t="s">
        <v>153</v>
      </c>
      <c r="E491" s="1" t="s">
        <v>207</v>
      </c>
      <c r="F491" s="18">
        <v>891000</v>
      </c>
      <c r="G491" s="18">
        <v>891000</v>
      </c>
    </row>
    <row r="492" spans="1:7" ht="12.95" customHeight="1" x14ac:dyDescent="0.25">
      <c r="A492" s="117">
        <v>15</v>
      </c>
      <c r="B492" s="447" t="s">
        <v>239</v>
      </c>
      <c r="C492" s="125">
        <v>6171</v>
      </c>
      <c r="D492" s="117" t="s">
        <v>154</v>
      </c>
      <c r="E492" s="1" t="s">
        <v>165</v>
      </c>
      <c r="F492" s="18">
        <v>350000</v>
      </c>
      <c r="G492" s="18">
        <v>320000</v>
      </c>
    </row>
    <row r="493" spans="1:7" ht="12.95" customHeight="1" x14ac:dyDescent="0.25">
      <c r="A493" s="117">
        <v>15</v>
      </c>
      <c r="B493" s="447" t="s">
        <v>239</v>
      </c>
      <c r="C493" s="125">
        <v>6171</v>
      </c>
      <c r="D493" s="117" t="s">
        <v>156</v>
      </c>
      <c r="E493" s="1" t="s">
        <v>208</v>
      </c>
      <c r="F493" s="18">
        <v>98000</v>
      </c>
      <c r="G493" s="18">
        <v>98000</v>
      </c>
    </row>
    <row r="494" spans="1:7" ht="12.95" customHeight="1" x14ac:dyDescent="0.25">
      <c r="A494" s="117">
        <v>15</v>
      </c>
      <c r="B494" s="447" t="s">
        <v>239</v>
      </c>
      <c r="C494" s="125">
        <v>6171</v>
      </c>
      <c r="D494" s="117" t="s">
        <v>249</v>
      </c>
      <c r="E494" s="1" t="s">
        <v>250</v>
      </c>
      <c r="F494" s="18">
        <v>9000</v>
      </c>
      <c r="G494" s="18">
        <v>9000</v>
      </c>
    </row>
    <row r="495" spans="1:7" ht="12.95" customHeight="1" x14ac:dyDescent="0.25">
      <c r="A495" s="119">
        <v>15</v>
      </c>
      <c r="B495" s="448"/>
      <c r="C495" s="120">
        <v>6171</v>
      </c>
      <c r="D495" s="4" t="s">
        <v>413</v>
      </c>
      <c r="E495" s="4"/>
      <c r="F495" s="22">
        <f>SUM(F480:F494)</f>
        <v>4354000</v>
      </c>
      <c r="G495" s="22">
        <f>SUM(G480:G494)</f>
        <v>4384000</v>
      </c>
    </row>
    <row r="496" spans="1:7" ht="12.95" customHeight="1" x14ac:dyDescent="0.25">
      <c r="A496" s="117">
        <v>15</v>
      </c>
      <c r="B496" s="447" t="s">
        <v>414</v>
      </c>
      <c r="C496" s="125">
        <v>6171</v>
      </c>
      <c r="D496" s="117" t="s">
        <v>231</v>
      </c>
      <c r="E496" s="1" t="s">
        <v>232</v>
      </c>
      <c r="F496" s="18">
        <v>150000</v>
      </c>
      <c r="G496" s="18">
        <v>150000</v>
      </c>
    </row>
    <row r="497" spans="1:9" ht="12.95" customHeight="1" x14ac:dyDescent="0.25">
      <c r="A497" s="117">
        <v>15</v>
      </c>
      <c r="B497" s="447" t="s">
        <v>414</v>
      </c>
      <c r="C497" s="125">
        <v>6171</v>
      </c>
      <c r="D497" s="117" t="s">
        <v>235</v>
      </c>
      <c r="E497" s="1" t="s">
        <v>236</v>
      </c>
      <c r="F497" s="18">
        <v>1700000</v>
      </c>
      <c r="G497" s="18">
        <v>1700000</v>
      </c>
    </row>
    <row r="498" spans="1:9" ht="12.95" customHeight="1" x14ac:dyDescent="0.25">
      <c r="A498" s="117">
        <v>15</v>
      </c>
      <c r="B498" s="447" t="s">
        <v>414</v>
      </c>
      <c r="C498" s="125">
        <v>6171</v>
      </c>
      <c r="D498" s="117" t="s">
        <v>153</v>
      </c>
      <c r="E498" s="1" t="s">
        <v>207</v>
      </c>
      <c r="F498" s="18">
        <v>150000</v>
      </c>
      <c r="G498" s="18">
        <v>150000</v>
      </c>
    </row>
    <row r="499" spans="1:9" ht="12.95" customHeight="1" x14ac:dyDescent="0.25">
      <c r="A499" s="117">
        <v>15</v>
      </c>
      <c r="B499" s="447" t="s">
        <v>414</v>
      </c>
      <c r="C499" s="125">
        <v>6171</v>
      </c>
      <c r="D499" s="117" t="s">
        <v>154</v>
      </c>
      <c r="E499" s="1" t="s">
        <v>165</v>
      </c>
      <c r="F499" s="18">
        <v>350000</v>
      </c>
      <c r="G499" s="18">
        <v>380000</v>
      </c>
    </row>
    <row r="500" spans="1:9" ht="12.95" customHeight="1" x14ac:dyDescent="0.25">
      <c r="A500" s="119">
        <v>15</v>
      </c>
      <c r="B500" s="448"/>
      <c r="C500" s="120">
        <v>6171</v>
      </c>
      <c r="D500" s="4" t="s">
        <v>415</v>
      </c>
      <c r="E500" s="4"/>
      <c r="F500" s="22">
        <f>SUM(F496:F499)</f>
        <v>2350000</v>
      </c>
      <c r="G500" s="22">
        <f>SUM(G496:G499)</f>
        <v>2380000</v>
      </c>
    </row>
    <row r="501" spans="1:9" ht="12.95" customHeight="1" x14ac:dyDescent="0.25">
      <c r="A501" s="117">
        <v>15</v>
      </c>
      <c r="B501" s="447" t="s">
        <v>416</v>
      </c>
      <c r="C501" s="125">
        <v>6171</v>
      </c>
      <c r="D501" s="117" t="s">
        <v>231</v>
      </c>
      <c r="E501" s="1" t="s">
        <v>232</v>
      </c>
      <c r="F501" s="18">
        <v>50000</v>
      </c>
      <c r="G501" s="18">
        <v>50000</v>
      </c>
    </row>
    <row r="502" spans="1:9" ht="12.95" customHeight="1" x14ac:dyDescent="0.25">
      <c r="A502" s="117">
        <v>15</v>
      </c>
      <c r="B502" s="447" t="s">
        <v>416</v>
      </c>
      <c r="C502" s="125">
        <v>6171</v>
      </c>
      <c r="D502" s="117" t="s">
        <v>233</v>
      </c>
      <c r="E502" s="1" t="s">
        <v>234</v>
      </c>
      <c r="F502" s="18">
        <v>140000</v>
      </c>
      <c r="G502" s="18">
        <v>140000</v>
      </c>
    </row>
    <row r="503" spans="1:9" ht="12.95" customHeight="1" x14ac:dyDescent="0.25">
      <c r="A503" s="117">
        <v>15</v>
      </c>
      <c r="B503" s="447" t="s">
        <v>416</v>
      </c>
      <c r="C503" s="125">
        <v>6171</v>
      </c>
      <c r="D503" s="117" t="s">
        <v>235</v>
      </c>
      <c r="E503" s="1" t="s">
        <v>236</v>
      </c>
      <c r="F503" s="18">
        <v>180000</v>
      </c>
      <c r="G503" s="18">
        <v>180000</v>
      </c>
    </row>
    <row r="504" spans="1:9" ht="12.95" customHeight="1" x14ac:dyDescent="0.25">
      <c r="A504" s="117">
        <v>15</v>
      </c>
      <c r="B504" s="447" t="s">
        <v>416</v>
      </c>
      <c r="C504" s="125">
        <v>6171</v>
      </c>
      <c r="D504" s="117" t="s">
        <v>154</v>
      </c>
      <c r="E504" s="1" t="s">
        <v>165</v>
      </c>
      <c r="F504" s="18">
        <v>50000</v>
      </c>
      <c r="G504" s="18">
        <v>50000</v>
      </c>
    </row>
    <row r="505" spans="1:9" ht="12.95" customHeight="1" x14ac:dyDescent="0.25">
      <c r="A505" s="119">
        <v>15</v>
      </c>
      <c r="B505" s="448"/>
      <c r="C505" s="120">
        <v>6171</v>
      </c>
      <c r="D505" s="4" t="s">
        <v>417</v>
      </c>
      <c r="E505" s="4"/>
      <c r="F505" s="22">
        <f>SUM(F501:F504)</f>
        <v>420000</v>
      </c>
      <c r="G505" s="22">
        <f>SUM(G501:G504)</f>
        <v>420000</v>
      </c>
    </row>
    <row r="506" spans="1:9" ht="12.95" customHeight="1" x14ac:dyDescent="0.25">
      <c r="A506" s="117">
        <v>15</v>
      </c>
      <c r="B506" s="447" t="s">
        <v>418</v>
      </c>
      <c r="C506" s="118">
        <v>6171</v>
      </c>
      <c r="D506" s="117" t="s">
        <v>153</v>
      </c>
      <c r="E506" s="1" t="s">
        <v>207</v>
      </c>
      <c r="F506" s="18">
        <v>250000</v>
      </c>
      <c r="G506" s="18">
        <v>250000</v>
      </c>
    </row>
    <row r="507" spans="1:9" ht="12.95" customHeight="1" x14ac:dyDescent="0.25">
      <c r="A507" s="119">
        <v>15</v>
      </c>
      <c r="B507" s="448"/>
      <c r="C507" s="120">
        <v>6171</v>
      </c>
      <c r="D507" s="4" t="s">
        <v>419</v>
      </c>
      <c r="E507" s="4"/>
      <c r="F507" s="22">
        <f>SUM(F506)</f>
        <v>250000</v>
      </c>
      <c r="G507" s="22">
        <f>SUM(G506)</f>
        <v>250000</v>
      </c>
      <c r="I507" s="20"/>
    </row>
    <row r="508" spans="1:9" ht="12.95" customHeight="1" x14ac:dyDescent="0.25">
      <c r="A508" s="117">
        <v>15</v>
      </c>
      <c r="B508" s="447" t="s">
        <v>352</v>
      </c>
      <c r="C508" s="125">
        <v>6171</v>
      </c>
      <c r="D508" s="117" t="s">
        <v>160</v>
      </c>
      <c r="E508" s="1" t="s">
        <v>205</v>
      </c>
      <c r="F508" s="18">
        <v>220000</v>
      </c>
      <c r="G508" s="18">
        <v>350000</v>
      </c>
    </row>
    <row r="509" spans="1:9" ht="12.95" customHeight="1" x14ac:dyDescent="0.25">
      <c r="A509" s="53">
        <v>15</v>
      </c>
      <c r="B509" s="465" t="s">
        <v>352</v>
      </c>
      <c r="C509" s="125">
        <v>6171</v>
      </c>
      <c r="D509" s="53" t="s">
        <v>229</v>
      </c>
      <c r="E509" s="5" t="s">
        <v>230</v>
      </c>
      <c r="F509" s="29">
        <v>50000</v>
      </c>
      <c r="G509" s="29">
        <v>100000</v>
      </c>
    </row>
    <row r="510" spans="1:9" ht="12.95" customHeight="1" x14ac:dyDescent="0.25">
      <c r="A510" s="53">
        <v>15</v>
      </c>
      <c r="B510" s="465" t="s">
        <v>352</v>
      </c>
      <c r="C510" s="125">
        <v>6171</v>
      </c>
      <c r="D510" s="53" t="s">
        <v>152</v>
      </c>
      <c r="E510" s="5" t="s">
        <v>161</v>
      </c>
      <c r="F510" s="29">
        <v>10000</v>
      </c>
      <c r="G510" s="29">
        <v>10000</v>
      </c>
    </row>
    <row r="511" spans="1:9" ht="12.95" customHeight="1" x14ac:dyDescent="0.25">
      <c r="A511" s="53">
        <v>15</v>
      </c>
      <c r="B511" s="465" t="s">
        <v>352</v>
      </c>
      <c r="C511" s="125">
        <v>6171</v>
      </c>
      <c r="D511" s="53" t="s">
        <v>266</v>
      </c>
      <c r="E511" s="5" t="s">
        <v>267</v>
      </c>
      <c r="F511" s="29">
        <v>530000</v>
      </c>
      <c r="G511" s="29">
        <v>530000</v>
      </c>
    </row>
    <row r="512" spans="1:9" ht="12.95" customHeight="1" x14ac:dyDescent="0.25">
      <c r="A512" s="53">
        <v>15</v>
      </c>
      <c r="B512" s="465" t="s">
        <v>352</v>
      </c>
      <c r="C512" s="125">
        <v>6171</v>
      </c>
      <c r="D512" s="53" t="s">
        <v>266</v>
      </c>
      <c r="E512" s="5" t="s">
        <v>559</v>
      </c>
      <c r="F512" s="29">
        <v>1250000</v>
      </c>
      <c r="G512" s="29">
        <v>950000</v>
      </c>
    </row>
    <row r="513" spans="1:7" ht="12.95" customHeight="1" x14ac:dyDescent="0.25">
      <c r="A513" s="53">
        <v>15</v>
      </c>
      <c r="B513" s="465" t="s">
        <v>352</v>
      </c>
      <c r="C513" s="125">
        <v>6171</v>
      </c>
      <c r="D513" s="53" t="s">
        <v>266</v>
      </c>
      <c r="E513" s="5" t="s">
        <v>560</v>
      </c>
      <c r="F513" s="29">
        <v>500000</v>
      </c>
      <c r="G513" s="29">
        <v>500000</v>
      </c>
    </row>
    <row r="514" spans="1:7" ht="12.95" customHeight="1" x14ac:dyDescent="0.25">
      <c r="A514" s="117">
        <v>15</v>
      </c>
      <c r="B514" s="447" t="s">
        <v>352</v>
      </c>
      <c r="C514" s="125">
        <v>6171</v>
      </c>
      <c r="D514" s="117" t="s">
        <v>185</v>
      </c>
      <c r="E514" s="1" t="s">
        <v>237</v>
      </c>
      <c r="F514" s="18">
        <v>250000</v>
      </c>
      <c r="G514" s="18">
        <v>250000</v>
      </c>
    </row>
    <row r="515" spans="1:7" ht="12.95" customHeight="1" x14ac:dyDescent="0.25">
      <c r="A515" s="117">
        <v>15</v>
      </c>
      <c r="B515" s="447" t="s">
        <v>352</v>
      </c>
      <c r="C515" s="125">
        <v>6171</v>
      </c>
      <c r="D515" s="117" t="s">
        <v>223</v>
      </c>
      <c r="E515" s="1" t="s">
        <v>244</v>
      </c>
      <c r="F515" s="18">
        <v>50000</v>
      </c>
      <c r="G515" s="18">
        <v>50000</v>
      </c>
    </row>
    <row r="516" spans="1:7" ht="12.95" customHeight="1" x14ac:dyDescent="0.25">
      <c r="A516" s="117">
        <v>15</v>
      </c>
      <c r="B516" s="447" t="s">
        <v>352</v>
      </c>
      <c r="C516" s="125">
        <v>6171</v>
      </c>
      <c r="D516" s="117" t="s">
        <v>153</v>
      </c>
      <c r="E516" s="1" t="s">
        <v>207</v>
      </c>
      <c r="F516" s="18">
        <v>230000</v>
      </c>
      <c r="G516" s="18">
        <v>230000</v>
      </c>
    </row>
    <row r="517" spans="1:7" ht="12.95" customHeight="1" x14ac:dyDescent="0.25">
      <c r="A517" s="117">
        <v>15</v>
      </c>
      <c r="B517" s="447" t="s">
        <v>352</v>
      </c>
      <c r="C517" s="125">
        <v>6171</v>
      </c>
      <c r="D517" s="117" t="s">
        <v>154</v>
      </c>
      <c r="E517" s="1" t="s">
        <v>165</v>
      </c>
      <c r="F517" s="18">
        <v>18000</v>
      </c>
      <c r="G517" s="18">
        <v>18000</v>
      </c>
    </row>
    <row r="518" spans="1:7" ht="12.95" customHeight="1" x14ac:dyDescent="0.25">
      <c r="A518" s="117">
        <v>15</v>
      </c>
      <c r="B518" s="447" t="s">
        <v>352</v>
      </c>
      <c r="C518" s="125">
        <v>6171</v>
      </c>
      <c r="D518" s="117" t="s">
        <v>155</v>
      </c>
      <c r="E518" s="1" t="s">
        <v>394</v>
      </c>
      <c r="F518" s="18">
        <v>220000</v>
      </c>
      <c r="G518" s="18">
        <v>270000</v>
      </c>
    </row>
    <row r="519" spans="1:7" ht="12.95" customHeight="1" x14ac:dyDescent="0.25">
      <c r="A519" s="117">
        <v>15</v>
      </c>
      <c r="B519" s="447" t="s">
        <v>352</v>
      </c>
      <c r="C519" s="125">
        <v>6171</v>
      </c>
      <c r="D519" s="117" t="s">
        <v>308</v>
      </c>
      <c r="E519" s="1" t="s">
        <v>309</v>
      </c>
      <c r="F519" s="18">
        <v>2000</v>
      </c>
      <c r="G519" s="18">
        <v>2000</v>
      </c>
    </row>
    <row r="520" spans="1:7" ht="12.95" customHeight="1" x14ac:dyDescent="0.25">
      <c r="A520" s="117">
        <v>15</v>
      </c>
      <c r="B520" s="447" t="s">
        <v>421</v>
      </c>
      <c r="C520" s="125">
        <v>6171</v>
      </c>
      <c r="D520" s="117" t="s">
        <v>153</v>
      </c>
      <c r="E520" s="1" t="s">
        <v>561</v>
      </c>
      <c r="F520" s="18">
        <v>1170000</v>
      </c>
      <c r="G520" s="18">
        <v>1330000</v>
      </c>
    </row>
    <row r="521" spans="1:7" ht="12.95" customHeight="1" x14ac:dyDescent="0.25">
      <c r="A521" s="119">
        <v>15</v>
      </c>
      <c r="B521" s="448"/>
      <c r="C521" s="120">
        <v>6171</v>
      </c>
      <c r="D521" s="4" t="s">
        <v>422</v>
      </c>
      <c r="E521" s="4"/>
      <c r="F521" s="22">
        <f>SUM(F508:F520)</f>
        <v>4500000</v>
      </c>
      <c r="G521" s="22">
        <f>SUM(G508:G520)</f>
        <v>4590000</v>
      </c>
    </row>
    <row r="522" spans="1:7" ht="12.95" customHeight="1" x14ac:dyDescent="0.25">
      <c r="A522" s="117">
        <v>15</v>
      </c>
      <c r="B522" s="447" t="s">
        <v>423</v>
      </c>
      <c r="C522" s="125">
        <v>6171</v>
      </c>
      <c r="D522" s="117" t="s">
        <v>229</v>
      </c>
      <c r="E522" s="1" t="s">
        <v>230</v>
      </c>
      <c r="F522" s="18">
        <v>400000</v>
      </c>
      <c r="G522" s="18">
        <v>400000</v>
      </c>
    </row>
    <row r="523" spans="1:7" ht="12.95" customHeight="1" x14ac:dyDescent="0.25">
      <c r="A523" s="117">
        <v>15</v>
      </c>
      <c r="B523" s="447" t="s">
        <v>423</v>
      </c>
      <c r="C523" s="125">
        <v>6171</v>
      </c>
      <c r="D523" s="117" t="s">
        <v>152</v>
      </c>
      <c r="E523" s="1" t="s">
        <v>161</v>
      </c>
      <c r="F523" s="18">
        <v>60000</v>
      </c>
      <c r="G523" s="18">
        <v>60000</v>
      </c>
    </row>
    <row r="524" spans="1:7" ht="12.95" customHeight="1" x14ac:dyDescent="0.25">
      <c r="A524" s="117">
        <v>15</v>
      </c>
      <c r="B524" s="447" t="s">
        <v>423</v>
      </c>
      <c r="C524" s="125">
        <v>6171</v>
      </c>
      <c r="D524" s="117" t="s">
        <v>185</v>
      </c>
      <c r="E524" s="1" t="s">
        <v>237</v>
      </c>
      <c r="F524" s="18">
        <v>160000</v>
      </c>
      <c r="G524" s="18">
        <v>160000</v>
      </c>
    </row>
    <row r="525" spans="1:7" ht="12.95" customHeight="1" x14ac:dyDescent="0.25">
      <c r="A525" s="117">
        <v>15</v>
      </c>
      <c r="B525" s="447" t="s">
        <v>423</v>
      </c>
      <c r="C525" s="125">
        <v>6171</v>
      </c>
      <c r="D525" s="117" t="s">
        <v>245</v>
      </c>
      <c r="E525" s="1" t="s">
        <v>788</v>
      </c>
      <c r="F525" s="18">
        <v>1180000</v>
      </c>
      <c r="G525" s="18">
        <v>1180000</v>
      </c>
    </row>
    <row r="526" spans="1:7" ht="12.95" customHeight="1" x14ac:dyDescent="0.25">
      <c r="A526" s="117">
        <v>15</v>
      </c>
      <c r="B526" s="447" t="s">
        <v>423</v>
      </c>
      <c r="C526" s="125">
        <v>6171</v>
      </c>
      <c r="D526" s="117" t="s">
        <v>245</v>
      </c>
      <c r="E526" s="1" t="s">
        <v>789</v>
      </c>
      <c r="F526" s="18">
        <v>0</v>
      </c>
      <c r="G526" s="18">
        <v>350000</v>
      </c>
    </row>
    <row r="527" spans="1:7" ht="12.95" customHeight="1" x14ac:dyDescent="0.25">
      <c r="A527" s="117">
        <v>15</v>
      </c>
      <c r="B527" s="447" t="s">
        <v>423</v>
      </c>
      <c r="C527" s="125">
        <v>6171</v>
      </c>
      <c r="D527" s="117" t="s">
        <v>245</v>
      </c>
      <c r="E527" s="1" t="s">
        <v>786</v>
      </c>
      <c r="F527" s="18">
        <v>80000</v>
      </c>
      <c r="G527" s="18">
        <v>80000</v>
      </c>
    </row>
    <row r="528" spans="1:7" ht="12.95" customHeight="1" x14ac:dyDescent="0.25">
      <c r="A528" s="117">
        <v>15</v>
      </c>
      <c r="B528" s="447" t="s">
        <v>423</v>
      </c>
      <c r="C528" s="125">
        <v>6171</v>
      </c>
      <c r="D528" s="117" t="s">
        <v>245</v>
      </c>
      <c r="E528" s="1" t="s">
        <v>787</v>
      </c>
      <c r="F528" s="18">
        <v>100000</v>
      </c>
      <c r="G528" s="18">
        <v>100000</v>
      </c>
    </row>
    <row r="529" spans="1:7" ht="12.95" customHeight="1" x14ac:dyDescent="0.25">
      <c r="A529" s="117">
        <v>15</v>
      </c>
      <c r="B529" s="447" t="s">
        <v>423</v>
      </c>
      <c r="C529" s="125">
        <v>6171</v>
      </c>
      <c r="D529" s="117" t="s">
        <v>154</v>
      </c>
      <c r="E529" s="1" t="s">
        <v>165</v>
      </c>
      <c r="F529" s="18">
        <v>320000</v>
      </c>
      <c r="G529" s="18">
        <v>320000</v>
      </c>
    </row>
    <row r="530" spans="1:7" ht="12.95" customHeight="1" x14ac:dyDescent="0.25">
      <c r="A530" s="117">
        <v>15</v>
      </c>
      <c r="B530" s="447" t="s">
        <v>423</v>
      </c>
      <c r="C530" s="125">
        <v>6171</v>
      </c>
      <c r="D530" s="117" t="s">
        <v>247</v>
      </c>
      <c r="E530" s="1" t="s">
        <v>248</v>
      </c>
      <c r="F530" s="18">
        <v>40000</v>
      </c>
      <c r="G530" s="18">
        <v>40000</v>
      </c>
    </row>
    <row r="531" spans="1:7" ht="12.95" customHeight="1" x14ac:dyDescent="0.25">
      <c r="A531" s="119">
        <v>15</v>
      </c>
      <c r="B531" s="448"/>
      <c r="C531" s="120">
        <v>6171</v>
      </c>
      <c r="D531" s="4" t="s">
        <v>424</v>
      </c>
      <c r="E531" s="4"/>
      <c r="F531" s="22">
        <f>SUM(F522:F530)</f>
        <v>2340000</v>
      </c>
      <c r="G531" s="22">
        <f>SUM(G522:G530)</f>
        <v>2690000</v>
      </c>
    </row>
    <row r="532" spans="1:7" ht="12.95" customHeight="1" x14ac:dyDescent="0.25">
      <c r="A532" s="117">
        <v>15</v>
      </c>
      <c r="B532" s="447" t="s">
        <v>425</v>
      </c>
      <c r="C532" s="125">
        <v>6171</v>
      </c>
      <c r="D532" s="117" t="s">
        <v>153</v>
      </c>
      <c r="E532" s="1" t="s">
        <v>810</v>
      </c>
      <c r="F532" s="18">
        <v>328000</v>
      </c>
      <c r="G532" s="18">
        <v>400000</v>
      </c>
    </row>
    <row r="533" spans="1:7" ht="12.95" customHeight="1" x14ac:dyDescent="0.25">
      <c r="A533" s="117">
        <v>15</v>
      </c>
      <c r="B533" s="447" t="s">
        <v>425</v>
      </c>
      <c r="C533" s="125">
        <v>6171</v>
      </c>
      <c r="D533" s="117" t="s">
        <v>156</v>
      </c>
      <c r="E533" s="1" t="s">
        <v>208</v>
      </c>
      <c r="F533" s="18">
        <v>30000</v>
      </c>
      <c r="G533" s="18">
        <v>30000</v>
      </c>
    </row>
    <row r="534" spans="1:7" ht="12.95" customHeight="1" x14ac:dyDescent="0.25">
      <c r="A534" s="117">
        <v>15</v>
      </c>
      <c r="B534" s="447" t="s">
        <v>425</v>
      </c>
      <c r="C534" s="125">
        <v>6171</v>
      </c>
      <c r="D534" s="117" t="s">
        <v>157</v>
      </c>
      <c r="E534" s="1" t="s">
        <v>209</v>
      </c>
      <c r="F534" s="18">
        <v>20000</v>
      </c>
      <c r="G534" s="18">
        <v>20000</v>
      </c>
    </row>
    <row r="535" spans="1:7" ht="12.95" customHeight="1" x14ac:dyDescent="0.25">
      <c r="A535" s="117">
        <v>15</v>
      </c>
      <c r="B535" s="447" t="s">
        <v>425</v>
      </c>
      <c r="C535" s="125">
        <v>6171</v>
      </c>
      <c r="D535" s="117" t="s">
        <v>171</v>
      </c>
      <c r="E535" s="1" t="s">
        <v>426</v>
      </c>
      <c r="F535" s="18">
        <v>2000</v>
      </c>
      <c r="G535" s="18">
        <v>15000</v>
      </c>
    </row>
    <row r="536" spans="1:7" ht="12.95" customHeight="1" x14ac:dyDescent="0.25">
      <c r="A536" s="117">
        <v>15</v>
      </c>
      <c r="B536" s="447" t="s">
        <v>425</v>
      </c>
      <c r="C536" s="125">
        <v>6171</v>
      </c>
      <c r="D536" s="117" t="s">
        <v>225</v>
      </c>
      <c r="E536" s="1" t="s">
        <v>427</v>
      </c>
      <c r="F536" s="18">
        <v>600000</v>
      </c>
      <c r="G536" s="18">
        <v>950000</v>
      </c>
    </row>
    <row r="537" spans="1:7" ht="12.95" customHeight="1" x14ac:dyDescent="0.25">
      <c r="A537" s="117">
        <v>15</v>
      </c>
      <c r="B537" s="447" t="s">
        <v>425</v>
      </c>
      <c r="C537" s="125">
        <v>6171</v>
      </c>
      <c r="D537" s="117" t="s">
        <v>428</v>
      </c>
      <c r="E537" s="1" t="s">
        <v>429</v>
      </c>
      <c r="F537" s="18">
        <v>160000</v>
      </c>
      <c r="G537" s="18">
        <v>160000</v>
      </c>
    </row>
    <row r="538" spans="1:7" ht="12.95" customHeight="1" x14ac:dyDescent="0.25">
      <c r="A538" s="117">
        <v>15</v>
      </c>
      <c r="B538" s="447" t="s">
        <v>430</v>
      </c>
      <c r="C538" s="125">
        <v>6171</v>
      </c>
      <c r="D538" s="117" t="s">
        <v>153</v>
      </c>
      <c r="E538" s="1" t="s">
        <v>809</v>
      </c>
      <c r="F538" s="18">
        <v>730000</v>
      </c>
      <c r="G538" s="18">
        <v>875000</v>
      </c>
    </row>
    <row r="539" spans="1:7" ht="12.95" customHeight="1" x14ac:dyDescent="0.25">
      <c r="A539" s="119">
        <v>15</v>
      </c>
      <c r="B539" s="448"/>
      <c r="C539" s="120">
        <v>6171</v>
      </c>
      <c r="D539" s="4" t="s">
        <v>431</v>
      </c>
      <c r="E539" s="4"/>
      <c r="F539" s="22">
        <f>SUM(F532:F538)</f>
        <v>1870000</v>
      </c>
      <c r="G539" s="22">
        <f>SUM(G532:G538)</f>
        <v>2450000</v>
      </c>
    </row>
    <row r="540" spans="1:7" ht="12.95" customHeight="1" x14ac:dyDescent="0.25">
      <c r="A540" s="117">
        <v>15</v>
      </c>
      <c r="B540" s="447" t="s">
        <v>711</v>
      </c>
      <c r="C540" s="118">
        <v>6330</v>
      </c>
      <c r="D540" s="117" t="s">
        <v>432</v>
      </c>
      <c r="E540" s="1" t="s">
        <v>562</v>
      </c>
      <c r="F540" s="18">
        <v>1770000</v>
      </c>
      <c r="G540" s="18">
        <v>2350000</v>
      </c>
    </row>
    <row r="541" spans="1:7" ht="12.95" customHeight="1" x14ac:dyDescent="0.25">
      <c r="A541" s="119">
        <v>15</v>
      </c>
      <c r="B541" s="448"/>
      <c r="C541" s="120">
        <v>6330</v>
      </c>
      <c r="D541" s="4" t="s">
        <v>3</v>
      </c>
      <c r="E541" s="4"/>
      <c r="F541" s="22">
        <f>SUM(F540)</f>
        <v>1770000</v>
      </c>
      <c r="G541" s="22">
        <f>SUM(G540)</f>
        <v>2350000</v>
      </c>
    </row>
    <row r="542" spans="1:7" ht="12.95" customHeight="1" x14ac:dyDescent="0.25">
      <c r="A542" s="53">
        <v>15</v>
      </c>
      <c r="B542" s="465" t="s">
        <v>434</v>
      </c>
      <c r="C542" s="125">
        <v>6171</v>
      </c>
      <c r="D542" s="53" t="s">
        <v>223</v>
      </c>
      <c r="E542" s="5" t="s">
        <v>244</v>
      </c>
      <c r="F542" s="29">
        <v>30000</v>
      </c>
      <c r="G542" s="29">
        <v>30000</v>
      </c>
    </row>
    <row r="543" spans="1:7" ht="12.95" customHeight="1" x14ac:dyDescent="0.25">
      <c r="A543" s="53">
        <v>15</v>
      </c>
      <c r="B543" s="465" t="s">
        <v>434</v>
      </c>
      <c r="C543" s="125">
        <v>6171</v>
      </c>
      <c r="D543" s="53" t="s">
        <v>249</v>
      </c>
      <c r="E543" s="5" t="s">
        <v>250</v>
      </c>
      <c r="F543" s="29">
        <v>100000</v>
      </c>
      <c r="G543" s="29">
        <v>100000</v>
      </c>
    </row>
    <row r="544" spans="1:7" ht="12.95" customHeight="1" thickBot="1" x14ac:dyDescent="0.3">
      <c r="A544" s="95">
        <v>15</v>
      </c>
      <c r="B544" s="467"/>
      <c r="C544" s="151">
        <v>6171</v>
      </c>
      <c r="D544" s="152" t="s">
        <v>435</v>
      </c>
      <c r="E544" s="152"/>
      <c r="F544" s="163">
        <f>SUM(F542:F543)</f>
        <v>130000</v>
      </c>
      <c r="G544" s="163">
        <f>SUM(G542:G543)</f>
        <v>130000</v>
      </c>
    </row>
    <row r="545" spans="1:7" ht="12.95" customHeight="1" thickBot="1" x14ac:dyDescent="0.3">
      <c r="A545" s="144">
        <v>15</v>
      </c>
      <c r="B545" s="451"/>
      <c r="C545" s="145" t="s">
        <v>623</v>
      </c>
      <c r="D545" s="149"/>
      <c r="E545" s="441"/>
      <c r="F545" s="147">
        <f>F462+F477+F479+F495+F500+F505+F507+F521+F531+F539+F541+F544</f>
        <v>86440200</v>
      </c>
      <c r="G545" s="257">
        <f>G462+G477+G479+G495+G500+G505+G507+G521+G531+G539+G541+G544</f>
        <v>97496000</v>
      </c>
    </row>
    <row r="546" spans="1:7" ht="12.95" customHeight="1" x14ac:dyDescent="0.25">
      <c r="A546" s="162">
        <v>16</v>
      </c>
      <c r="B546" s="468">
        <v>7000000000000</v>
      </c>
      <c r="C546" s="96">
        <v>6310</v>
      </c>
      <c r="D546" s="67">
        <v>5163</v>
      </c>
      <c r="E546" s="7" t="s">
        <v>392</v>
      </c>
      <c r="F546" s="160">
        <v>248000</v>
      </c>
      <c r="G546" s="160">
        <v>398000</v>
      </c>
    </row>
    <row r="547" spans="1:7" ht="12.95" customHeight="1" x14ac:dyDescent="0.25">
      <c r="A547" s="124">
        <v>16</v>
      </c>
      <c r="B547" s="456">
        <v>7000000000000</v>
      </c>
      <c r="C547" s="125">
        <v>6310</v>
      </c>
      <c r="D547" s="53">
        <v>5164</v>
      </c>
      <c r="E547" s="5" t="s">
        <v>563</v>
      </c>
      <c r="F547" s="29">
        <v>2000</v>
      </c>
      <c r="G547" s="29">
        <v>2000</v>
      </c>
    </row>
    <row r="548" spans="1:7" ht="12.95" customHeight="1" x14ac:dyDescent="0.25">
      <c r="A548" s="131">
        <v>16</v>
      </c>
      <c r="B548" s="469"/>
      <c r="C548" s="126">
        <v>6310</v>
      </c>
      <c r="D548" s="148" t="s">
        <v>441</v>
      </c>
      <c r="E548" s="148"/>
      <c r="F548" s="81">
        <f>SUM(F546:F547)</f>
        <v>250000</v>
      </c>
      <c r="G548" s="81">
        <f>SUM(G546:G547)</f>
        <v>400000</v>
      </c>
    </row>
    <row r="549" spans="1:7" ht="12.95" customHeight="1" x14ac:dyDescent="0.25">
      <c r="A549" s="124">
        <v>16</v>
      </c>
      <c r="B549" s="456">
        <v>7000000000000</v>
      </c>
      <c r="C549" s="125">
        <v>6320</v>
      </c>
      <c r="D549" s="53">
        <v>5163</v>
      </c>
      <c r="E549" s="5" t="s">
        <v>442</v>
      </c>
      <c r="F549" s="29">
        <v>1000000</v>
      </c>
      <c r="G549" s="29">
        <v>1050000</v>
      </c>
    </row>
    <row r="550" spans="1:7" ht="12.95" customHeight="1" x14ac:dyDescent="0.25">
      <c r="A550" s="131">
        <v>16</v>
      </c>
      <c r="B550" s="469"/>
      <c r="C550" s="126">
        <v>6320</v>
      </c>
      <c r="D550" s="148" t="s">
        <v>443</v>
      </c>
      <c r="E550" s="148"/>
      <c r="F550" s="81">
        <v>1000000</v>
      </c>
      <c r="G550" s="81">
        <f>SUM(G549)</f>
        <v>1050000</v>
      </c>
    </row>
    <row r="551" spans="1:7" ht="12.95" customHeight="1" x14ac:dyDescent="0.25">
      <c r="A551" s="124">
        <v>16</v>
      </c>
      <c r="B551" s="456">
        <v>7000000000000</v>
      </c>
      <c r="C551" s="125">
        <v>6399</v>
      </c>
      <c r="D551" s="53">
        <v>5329</v>
      </c>
      <c r="E551" s="5" t="s">
        <v>444</v>
      </c>
      <c r="F551" s="29">
        <v>210000</v>
      </c>
      <c r="G551" s="29">
        <v>210000</v>
      </c>
    </row>
    <row r="552" spans="1:7" ht="12.95" customHeight="1" x14ac:dyDescent="0.25">
      <c r="A552" s="124">
        <v>16</v>
      </c>
      <c r="B552" s="456">
        <v>7000000000000</v>
      </c>
      <c r="C552" s="125">
        <v>6399</v>
      </c>
      <c r="D552" s="53">
        <v>5362</v>
      </c>
      <c r="E552" s="5" t="s">
        <v>250</v>
      </c>
      <c r="F552" s="29">
        <v>1000000</v>
      </c>
      <c r="G552" s="29">
        <v>1060000</v>
      </c>
    </row>
    <row r="553" spans="1:7" ht="12.95" customHeight="1" x14ac:dyDescent="0.25">
      <c r="A553" s="124">
        <v>16</v>
      </c>
      <c r="B553" s="456">
        <v>7000000000000</v>
      </c>
      <c r="C553" s="125">
        <v>6399</v>
      </c>
      <c r="D553" s="53">
        <v>5901</v>
      </c>
      <c r="E553" s="5" t="s">
        <v>446</v>
      </c>
      <c r="F553" s="29">
        <v>1000000</v>
      </c>
      <c r="G553" s="29">
        <v>1000000</v>
      </c>
    </row>
    <row r="554" spans="1:7" ht="12.95" customHeight="1" thickBot="1" x14ac:dyDescent="0.3">
      <c r="A554" s="164">
        <v>16</v>
      </c>
      <c r="B554" s="470"/>
      <c r="C554" s="151">
        <v>6399</v>
      </c>
      <c r="D554" s="152" t="s">
        <v>15</v>
      </c>
      <c r="E554" s="152"/>
      <c r="F554" s="163">
        <f>SUM(F551:F553)</f>
        <v>2210000</v>
      </c>
      <c r="G554" s="163">
        <f>SUM(G551:G553)</f>
        <v>2270000</v>
      </c>
    </row>
    <row r="555" spans="1:7" ht="12.95" customHeight="1" thickBot="1" x14ac:dyDescent="0.3">
      <c r="A555" s="165">
        <v>16</v>
      </c>
      <c r="B555" s="451"/>
      <c r="C555" s="145" t="s">
        <v>625</v>
      </c>
      <c r="D555" s="149"/>
      <c r="E555" s="441"/>
      <c r="F555" s="147">
        <f>SUM(F548+F550+F554)</f>
        <v>3460000</v>
      </c>
      <c r="G555" s="257">
        <f>SUM(G548+G550+G554)</f>
        <v>3720000</v>
      </c>
    </row>
    <row r="556" spans="1:7" ht="12.95" customHeight="1" x14ac:dyDescent="0.25">
      <c r="A556" s="162">
        <v>17</v>
      </c>
      <c r="B556" s="468">
        <v>4000000000000</v>
      </c>
      <c r="C556" s="96">
        <v>1014</v>
      </c>
      <c r="D556" s="67">
        <v>5169</v>
      </c>
      <c r="E556" s="7" t="s">
        <v>447</v>
      </c>
      <c r="F556" s="160">
        <v>10000</v>
      </c>
      <c r="G556" s="160">
        <v>10000</v>
      </c>
    </row>
    <row r="557" spans="1:7" ht="12.95" customHeight="1" x14ac:dyDescent="0.25">
      <c r="A557" s="124">
        <v>17</v>
      </c>
      <c r="B557" s="456">
        <v>8100000000000</v>
      </c>
      <c r="C557" s="125">
        <v>1014</v>
      </c>
      <c r="D557" s="53">
        <v>5169</v>
      </c>
      <c r="E557" s="5" t="s">
        <v>448</v>
      </c>
      <c r="F557" s="29">
        <v>180000</v>
      </c>
      <c r="G557" s="29">
        <v>180000</v>
      </c>
    </row>
    <row r="558" spans="1:7" ht="12.95" customHeight="1" x14ac:dyDescent="0.25">
      <c r="A558" s="131">
        <v>17</v>
      </c>
      <c r="B558" s="469"/>
      <c r="C558" s="126">
        <v>1014</v>
      </c>
      <c r="D558" s="148" t="s">
        <v>449</v>
      </c>
      <c r="E558" s="148"/>
      <c r="F558" s="81">
        <f>SUM(F556:F557)</f>
        <v>190000</v>
      </c>
      <c r="G558" s="81">
        <f>SUM(G556:G557)</f>
        <v>190000</v>
      </c>
    </row>
    <row r="559" spans="1:7" ht="12.95" customHeight="1" x14ac:dyDescent="0.25">
      <c r="A559" s="124">
        <v>17</v>
      </c>
      <c r="B559" s="456">
        <v>8100000000000</v>
      </c>
      <c r="C559" s="125">
        <v>1036</v>
      </c>
      <c r="D559" s="53">
        <v>5192</v>
      </c>
      <c r="E559" s="440" t="s">
        <v>716</v>
      </c>
      <c r="F559" s="29">
        <v>0</v>
      </c>
      <c r="G559" s="29">
        <v>600000</v>
      </c>
    </row>
    <row r="560" spans="1:7" ht="12.95" customHeight="1" x14ac:dyDescent="0.25">
      <c r="A560" s="124">
        <v>17</v>
      </c>
      <c r="B560" s="456">
        <v>8100000000000</v>
      </c>
      <c r="C560" s="125">
        <v>1036</v>
      </c>
      <c r="D560" s="53">
        <v>5021</v>
      </c>
      <c r="E560" s="5" t="s">
        <v>205</v>
      </c>
      <c r="F560" s="29">
        <v>36000</v>
      </c>
      <c r="G560" s="29">
        <v>36000</v>
      </c>
    </row>
    <row r="561" spans="1:7" ht="12.95" customHeight="1" x14ac:dyDescent="0.25">
      <c r="A561" s="131">
        <v>17</v>
      </c>
      <c r="B561" s="469"/>
      <c r="C561" s="126">
        <v>1036</v>
      </c>
      <c r="D561" s="148" t="s">
        <v>450</v>
      </c>
      <c r="E561" s="148"/>
      <c r="F561" s="81">
        <f>SUM(F560)</f>
        <v>36000</v>
      </c>
      <c r="G561" s="81">
        <f>SUM(G559:G560)</f>
        <v>636000</v>
      </c>
    </row>
    <row r="562" spans="1:7" ht="12.95" customHeight="1" x14ac:dyDescent="0.25">
      <c r="A562" s="124">
        <v>17</v>
      </c>
      <c r="B562" s="456">
        <v>8100000000000</v>
      </c>
      <c r="C562" s="125">
        <v>1036</v>
      </c>
      <c r="D562" s="53">
        <v>5139</v>
      </c>
      <c r="E562" s="5" t="s">
        <v>161</v>
      </c>
      <c r="F562" s="29">
        <v>20000</v>
      </c>
      <c r="G562" s="29">
        <v>20000</v>
      </c>
    </row>
    <row r="563" spans="1:7" ht="12.95" customHeight="1" x14ac:dyDescent="0.25">
      <c r="A563" s="131">
        <v>17</v>
      </c>
      <c r="B563" s="469"/>
      <c r="C563" s="126">
        <v>1036</v>
      </c>
      <c r="D563" s="148" t="s">
        <v>451</v>
      </c>
      <c r="E563" s="148"/>
      <c r="F563" s="81">
        <v>20000</v>
      </c>
      <c r="G563" s="81">
        <f>SUM(G562)</f>
        <v>20000</v>
      </c>
    </row>
    <row r="564" spans="1:7" ht="12.95" customHeight="1" x14ac:dyDescent="0.25">
      <c r="A564" s="124">
        <v>17</v>
      </c>
      <c r="B564" s="456">
        <v>8100000000000</v>
      </c>
      <c r="C564" s="125">
        <v>2310</v>
      </c>
      <c r="D564" s="53">
        <v>5151</v>
      </c>
      <c r="E564" s="5" t="s">
        <v>564</v>
      </c>
      <c r="F564" s="29">
        <v>15000</v>
      </c>
      <c r="G564" s="29">
        <v>20000</v>
      </c>
    </row>
    <row r="565" spans="1:7" ht="12.95" customHeight="1" x14ac:dyDescent="0.25">
      <c r="A565" s="124"/>
      <c r="B565" s="456">
        <v>8100000000000</v>
      </c>
      <c r="C565" s="125">
        <v>2310</v>
      </c>
      <c r="D565" s="53">
        <v>5166</v>
      </c>
      <c r="E565" s="5" t="s">
        <v>565</v>
      </c>
      <c r="F565" s="29">
        <v>25000</v>
      </c>
      <c r="G565" s="29">
        <v>100000</v>
      </c>
    </row>
    <row r="566" spans="1:7" ht="12.95" customHeight="1" x14ac:dyDescent="0.25">
      <c r="A566" s="124">
        <v>17</v>
      </c>
      <c r="B566" s="456">
        <v>8100000000000</v>
      </c>
      <c r="C566" s="125">
        <v>2310</v>
      </c>
      <c r="D566" s="53">
        <v>5166</v>
      </c>
      <c r="E566" s="5" t="s">
        <v>244</v>
      </c>
      <c r="F566" s="29">
        <v>30000</v>
      </c>
      <c r="G566" s="29">
        <v>30000</v>
      </c>
    </row>
    <row r="567" spans="1:7" ht="12.95" customHeight="1" x14ac:dyDescent="0.25">
      <c r="A567" s="124">
        <v>17</v>
      </c>
      <c r="B567" s="456">
        <v>8100000000000</v>
      </c>
      <c r="C567" s="125">
        <v>2310</v>
      </c>
      <c r="D567" s="53">
        <v>5169</v>
      </c>
      <c r="E567" s="5" t="s">
        <v>566</v>
      </c>
      <c r="F567" s="29">
        <v>20000</v>
      </c>
      <c r="G567" s="29">
        <v>20000</v>
      </c>
    </row>
    <row r="568" spans="1:7" ht="12.95" customHeight="1" x14ac:dyDescent="0.25">
      <c r="A568" s="124">
        <v>17</v>
      </c>
      <c r="B568" s="456">
        <v>8100000002036</v>
      </c>
      <c r="C568" s="125">
        <v>2310</v>
      </c>
      <c r="D568" s="53">
        <v>5171</v>
      </c>
      <c r="E568" s="5" t="s">
        <v>567</v>
      </c>
      <c r="F568" s="29">
        <v>166000</v>
      </c>
      <c r="G568" s="29">
        <v>172000</v>
      </c>
    </row>
    <row r="569" spans="1:7" ht="12.95" customHeight="1" x14ac:dyDescent="0.25">
      <c r="A569" s="131">
        <v>17</v>
      </c>
      <c r="B569" s="469">
        <v>8100000000000</v>
      </c>
      <c r="C569" s="126">
        <v>2310</v>
      </c>
      <c r="D569" s="148" t="s">
        <v>29</v>
      </c>
      <c r="E569" s="148"/>
      <c r="F569" s="81">
        <f>SUM(F564:F568)</f>
        <v>256000</v>
      </c>
      <c r="G569" s="81">
        <f>SUM(G564:G568)</f>
        <v>342000</v>
      </c>
    </row>
    <row r="570" spans="1:7" ht="12.95" customHeight="1" x14ac:dyDescent="0.25">
      <c r="A570" s="124">
        <v>17</v>
      </c>
      <c r="B570" s="456">
        <v>8100000002039</v>
      </c>
      <c r="C570" s="125">
        <v>2321</v>
      </c>
      <c r="D570" s="53">
        <v>5171</v>
      </c>
      <c r="E570" s="5" t="s">
        <v>452</v>
      </c>
      <c r="F570" s="29">
        <v>537000</v>
      </c>
      <c r="G570" s="29">
        <v>557000</v>
      </c>
    </row>
    <row r="571" spans="1:7" ht="12.95" customHeight="1" x14ac:dyDescent="0.25">
      <c r="A571" s="131">
        <v>17</v>
      </c>
      <c r="B571" s="469"/>
      <c r="C571" s="126">
        <v>2321</v>
      </c>
      <c r="D571" s="148" t="s">
        <v>453</v>
      </c>
      <c r="E571" s="148"/>
      <c r="F571" s="81">
        <f>SUM(F570)</f>
        <v>537000</v>
      </c>
      <c r="G571" s="81">
        <f>SUM(G570)</f>
        <v>557000</v>
      </c>
    </row>
    <row r="572" spans="1:7" ht="12.95" customHeight="1" x14ac:dyDescent="0.25">
      <c r="A572" s="124">
        <v>17</v>
      </c>
      <c r="B572" s="456">
        <v>8100000000067</v>
      </c>
      <c r="C572" s="125">
        <v>2321</v>
      </c>
      <c r="D572" s="53">
        <v>5169</v>
      </c>
      <c r="E572" s="5" t="s">
        <v>568</v>
      </c>
      <c r="F572" s="29">
        <v>65000</v>
      </c>
      <c r="G572" s="29">
        <v>60000</v>
      </c>
    </row>
    <row r="573" spans="1:7" ht="12.95" customHeight="1" x14ac:dyDescent="0.25">
      <c r="A573" s="124">
        <v>17</v>
      </c>
      <c r="B573" s="456">
        <v>8100000000068</v>
      </c>
      <c r="C573" s="125">
        <v>2321</v>
      </c>
      <c r="D573" s="53">
        <v>5169</v>
      </c>
      <c r="E573" s="5" t="s">
        <v>569</v>
      </c>
      <c r="F573" s="29">
        <v>250000</v>
      </c>
      <c r="G573" s="29">
        <v>290000</v>
      </c>
    </row>
    <row r="574" spans="1:7" ht="12.95" customHeight="1" x14ac:dyDescent="0.25">
      <c r="A574" s="131">
        <v>17</v>
      </c>
      <c r="B574" s="469"/>
      <c r="C574" s="126">
        <v>2321</v>
      </c>
      <c r="D574" s="148" t="s">
        <v>570</v>
      </c>
      <c r="E574" s="148"/>
      <c r="F574" s="81">
        <f>SUM(F572:F573)</f>
        <v>315000</v>
      </c>
      <c r="G574" s="81">
        <f>SUM(G572:G573)</f>
        <v>350000</v>
      </c>
    </row>
    <row r="575" spans="1:7" ht="12.95" customHeight="1" x14ac:dyDescent="0.25">
      <c r="A575" s="131">
        <v>17</v>
      </c>
      <c r="B575" s="456">
        <v>8100000000069</v>
      </c>
      <c r="C575" s="125">
        <v>2321</v>
      </c>
      <c r="D575" s="53">
        <v>5169</v>
      </c>
      <c r="E575" s="5" t="s">
        <v>571</v>
      </c>
      <c r="F575" s="29">
        <v>70000</v>
      </c>
      <c r="G575" s="29">
        <v>70000</v>
      </c>
    </row>
    <row r="576" spans="1:7" ht="12.95" customHeight="1" x14ac:dyDescent="0.25">
      <c r="A576" s="131">
        <v>17</v>
      </c>
      <c r="B576" s="456">
        <v>8100000000081</v>
      </c>
      <c r="C576" s="125">
        <v>2321</v>
      </c>
      <c r="D576" s="53">
        <v>5901</v>
      </c>
      <c r="E576" s="5" t="s">
        <v>572</v>
      </c>
      <c r="F576" s="29">
        <v>267000</v>
      </c>
      <c r="G576" s="29">
        <v>377000</v>
      </c>
    </row>
    <row r="577" spans="1:7" ht="12.95" customHeight="1" x14ac:dyDescent="0.25">
      <c r="A577" s="131">
        <v>17</v>
      </c>
      <c r="B577" s="469"/>
      <c r="C577" s="126">
        <v>2321</v>
      </c>
      <c r="D577" s="148" t="s">
        <v>573</v>
      </c>
      <c r="E577" s="148"/>
      <c r="F577" s="81">
        <f>SUM(F575:F576)</f>
        <v>337000</v>
      </c>
      <c r="G577" s="81">
        <f>SUM(G575:G576)</f>
        <v>447000</v>
      </c>
    </row>
    <row r="578" spans="1:7" ht="12.95" customHeight="1" x14ac:dyDescent="0.25">
      <c r="A578" s="124">
        <v>17</v>
      </c>
      <c r="B578" s="456">
        <v>8100000000000</v>
      </c>
      <c r="C578" s="125">
        <v>2321</v>
      </c>
      <c r="D578" s="53">
        <v>5166</v>
      </c>
      <c r="E578" s="5" t="s">
        <v>244</v>
      </c>
      <c r="F578" s="29">
        <v>30000</v>
      </c>
      <c r="G578" s="29">
        <v>30000</v>
      </c>
    </row>
    <row r="579" spans="1:7" ht="12.95" customHeight="1" x14ac:dyDescent="0.25">
      <c r="A579" s="124"/>
      <c r="B579" s="456">
        <v>8100000000000</v>
      </c>
      <c r="C579" s="125">
        <v>2321</v>
      </c>
      <c r="D579" s="53">
        <v>5166</v>
      </c>
      <c r="E579" s="5" t="s">
        <v>574</v>
      </c>
      <c r="F579" s="29">
        <v>40000</v>
      </c>
      <c r="G579" s="29">
        <v>40000</v>
      </c>
    </row>
    <row r="580" spans="1:7" ht="12.95" customHeight="1" x14ac:dyDescent="0.25">
      <c r="A580" s="124">
        <v>17</v>
      </c>
      <c r="B580" s="456">
        <v>8100000000000</v>
      </c>
      <c r="C580" s="125">
        <v>2321</v>
      </c>
      <c r="D580" s="53">
        <v>5171</v>
      </c>
      <c r="E580" s="5" t="s">
        <v>648</v>
      </c>
      <c r="F580" s="29">
        <v>400000</v>
      </c>
      <c r="G580" s="29">
        <v>200000</v>
      </c>
    </row>
    <row r="581" spans="1:7" ht="12.95" customHeight="1" x14ac:dyDescent="0.25">
      <c r="A581" s="131">
        <v>17</v>
      </c>
      <c r="B581" s="469"/>
      <c r="C581" s="126">
        <v>2321</v>
      </c>
      <c r="D581" s="148" t="s">
        <v>30</v>
      </c>
      <c r="E581" s="148"/>
      <c r="F581" s="81">
        <f>SUM(F578:F580)</f>
        <v>470000</v>
      </c>
      <c r="G581" s="81">
        <f>SUM(G578:G580)</f>
        <v>270000</v>
      </c>
    </row>
    <row r="582" spans="1:7" ht="12.95" customHeight="1" x14ac:dyDescent="0.25">
      <c r="A582" s="124">
        <v>17</v>
      </c>
      <c r="B582" s="456"/>
      <c r="C582" s="125">
        <v>2341</v>
      </c>
      <c r="D582" s="53">
        <v>5021</v>
      </c>
      <c r="E582" s="5" t="s">
        <v>575</v>
      </c>
      <c r="F582" s="29">
        <v>24000</v>
      </c>
      <c r="G582" s="29">
        <v>24000</v>
      </c>
    </row>
    <row r="583" spans="1:7" ht="12.95" customHeight="1" x14ac:dyDescent="0.25">
      <c r="A583" s="131">
        <v>17</v>
      </c>
      <c r="B583" s="469">
        <v>8100000000000</v>
      </c>
      <c r="C583" s="126">
        <v>2341</v>
      </c>
      <c r="D583" s="161" t="s">
        <v>454</v>
      </c>
      <c r="F583" s="81">
        <v>24000</v>
      </c>
      <c r="G583" s="81">
        <f>SUM(G582)</f>
        <v>24000</v>
      </c>
    </row>
    <row r="584" spans="1:7" ht="12.95" customHeight="1" x14ac:dyDescent="0.25">
      <c r="A584" s="124">
        <v>17</v>
      </c>
      <c r="B584" s="456">
        <v>8100000000000</v>
      </c>
      <c r="C584" s="125">
        <v>2341</v>
      </c>
      <c r="D584" s="53">
        <v>5171</v>
      </c>
      <c r="E584" s="5" t="s">
        <v>455</v>
      </c>
      <c r="F584" s="29">
        <v>27000</v>
      </c>
      <c r="G584" s="29">
        <v>35000</v>
      </c>
    </row>
    <row r="585" spans="1:7" ht="12.95" customHeight="1" x14ac:dyDescent="0.25">
      <c r="A585" s="124">
        <v>17</v>
      </c>
      <c r="B585" s="456">
        <v>8100000002040</v>
      </c>
      <c r="C585" s="125">
        <v>2341</v>
      </c>
      <c r="D585" s="53">
        <v>5171</v>
      </c>
      <c r="E585" s="5" t="s">
        <v>576</v>
      </c>
      <c r="F585" s="29">
        <v>27000</v>
      </c>
      <c r="G585" s="29">
        <v>31000</v>
      </c>
    </row>
    <row r="586" spans="1:7" ht="12.95" customHeight="1" x14ac:dyDescent="0.25">
      <c r="A586" s="131">
        <v>17</v>
      </c>
      <c r="B586" s="469"/>
      <c r="C586" s="126">
        <v>2341</v>
      </c>
      <c r="D586" s="148" t="s">
        <v>577</v>
      </c>
      <c r="E586" s="148"/>
      <c r="F586" s="81">
        <f>SUM(F584:F585)</f>
        <v>54000</v>
      </c>
      <c r="G586" s="81">
        <f>SUM(G584:G585)</f>
        <v>66000</v>
      </c>
    </row>
    <row r="587" spans="1:7" ht="12.95" customHeight="1" x14ac:dyDescent="0.25">
      <c r="A587" s="124">
        <v>17</v>
      </c>
      <c r="B587" s="456">
        <v>8100000000000</v>
      </c>
      <c r="C587" s="125">
        <v>3716</v>
      </c>
      <c r="D587" s="53">
        <v>5154</v>
      </c>
      <c r="E587" s="5" t="s">
        <v>236</v>
      </c>
      <c r="F587" s="29">
        <v>0</v>
      </c>
      <c r="G587" s="29">
        <v>50000</v>
      </c>
    </row>
    <row r="588" spans="1:7" ht="12.95" customHeight="1" x14ac:dyDescent="0.25">
      <c r="A588" s="131">
        <v>17</v>
      </c>
      <c r="B588" s="469"/>
      <c r="C588" s="126">
        <v>3716</v>
      </c>
      <c r="D588" s="148" t="s">
        <v>52</v>
      </c>
      <c r="E588" s="148"/>
      <c r="F588" s="81">
        <v>0</v>
      </c>
      <c r="G588" s="81">
        <f>G587</f>
        <v>50000</v>
      </c>
    </row>
    <row r="589" spans="1:7" ht="12.95" customHeight="1" x14ac:dyDescent="0.25">
      <c r="A589" s="124">
        <v>17</v>
      </c>
      <c r="B589" s="456">
        <v>8117059000000</v>
      </c>
      <c r="C589" s="125">
        <v>3716</v>
      </c>
      <c r="D589" s="53">
        <v>5493</v>
      </c>
      <c r="E589" s="5" t="s">
        <v>652</v>
      </c>
      <c r="F589" s="29">
        <v>0</v>
      </c>
      <c r="G589" s="29">
        <v>200000</v>
      </c>
    </row>
    <row r="590" spans="1:7" ht="12.95" customHeight="1" x14ac:dyDescent="0.25">
      <c r="A590" s="131">
        <v>17</v>
      </c>
      <c r="B590" s="456">
        <v>8100000000000</v>
      </c>
      <c r="C590" s="125">
        <v>3719</v>
      </c>
      <c r="D590" s="53">
        <v>5166</v>
      </c>
      <c r="E590" s="5" t="s">
        <v>578</v>
      </c>
      <c r="F590" s="29">
        <v>50000</v>
      </c>
      <c r="G590" s="29">
        <v>50000</v>
      </c>
    </row>
    <row r="591" spans="1:7" ht="12.95" customHeight="1" x14ac:dyDescent="0.25">
      <c r="A591" s="131"/>
      <c r="B591" s="456"/>
      <c r="C591" s="126">
        <v>3719</v>
      </c>
      <c r="D591" s="148" t="s">
        <v>579</v>
      </c>
      <c r="E591" s="148"/>
      <c r="F591" s="81">
        <f>SUM(F589+F590)</f>
        <v>50000</v>
      </c>
      <c r="G591" s="81">
        <f>SUM(G589+G590)</f>
        <v>250000</v>
      </c>
    </row>
    <row r="592" spans="1:7" ht="12.95" customHeight="1" x14ac:dyDescent="0.25">
      <c r="A592" s="124">
        <v>17</v>
      </c>
      <c r="B592" s="456">
        <v>8100000000000</v>
      </c>
      <c r="C592" s="125">
        <v>3741</v>
      </c>
      <c r="D592" s="53">
        <v>5137</v>
      </c>
      <c r="E592" s="5" t="s">
        <v>456</v>
      </c>
      <c r="F592" s="29">
        <v>5000</v>
      </c>
      <c r="G592" s="29">
        <v>0</v>
      </c>
    </row>
    <row r="593" spans="1:7" ht="12.95" customHeight="1" x14ac:dyDescent="0.25">
      <c r="A593" s="124">
        <v>17</v>
      </c>
      <c r="B593" s="456">
        <v>8100000000000</v>
      </c>
      <c r="C593" s="125">
        <v>3741</v>
      </c>
      <c r="D593" s="53">
        <v>5169</v>
      </c>
      <c r="E593" s="5" t="s">
        <v>457</v>
      </c>
      <c r="F593" s="29">
        <v>200000</v>
      </c>
      <c r="G593" s="29">
        <v>200000</v>
      </c>
    </row>
    <row r="594" spans="1:7" ht="12.95" customHeight="1" x14ac:dyDescent="0.25">
      <c r="A594" s="124">
        <v>17</v>
      </c>
      <c r="B594" s="456" t="s">
        <v>512</v>
      </c>
      <c r="C594" s="125">
        <v>3741</v>
      </c>
      <c r="D594" s="53">
        <v>5171</v>
      </c>
      <c r="E594" s="5" t="s">
        <v>458</v>
      </c>
      <c r="F594" s="29">
        <v>354000</v>
      </c>
      <c r="G594" s="29">
        <v>367000</v>
      </c>
    </row>
    <row r="595" spans="1:7" ht="12.95" customHeight="1" x14ac:dyDescent="0.25">
      <c r="A595" s="124">
        <v>17</v>
      </c>
      <c r="B595" s="456">
        <v>8100000003300</v>
      </c>
      <c r="C595" s="125">
        <v>3741</v>
      </c>
      <c r="D595" s="53">
        <v>5229</v>
      </c>
      <c r="E595" s="5" t="s">
        <v>459</v>
      </c>
      <c r="F595" s="29">
        <v>20000</v>
      </c>
      <c r="G595" s="29">
        <v>20000</v>
      </c>
    </row>
    <row r="596" spans="1:7" ht="12.95" customHeight="1" x14ac:dyDescent="0.25">
      <c r="A596" s="124">
        <v>17</v>
      </c>
      <c r="B596" s="456">
        <v>8100000003101</v>
      </c>
      <c r="C596" s="125">
        <v>3741</v>
      </c>
      <c r="D596" s="53">
        <v>5229</v>
      </c>
      <c r="E596" s="5" t="s">
        <v>460</v>
      </c>
      <c r="F596" s="29">
        <v>150000</v>
      </c>
      <c r="G596" s="29">
        <v>200000</v>
      </c>
    </row>
    <row r="597" spans="1:7" ht="12.95" customHeight="1" x14ac:dyDescent="0.25">
      <c r="A597" s="124">
        <v>17</v>
      </c>
      <c r="B597" s="456">
        <v>8100000003201</v>
      </c>
      <c r="C597" s="125">
        <v>3741</v>
      </c>
      <c r="D597" s="53">
        <v>5229</v>
      </c>
      <c r="E597" s="5" t="s">
        <v>461</v>
      </c>
      <c r="F597" s="29">
        <v>100000</v>
      </c>
      <c r="G597" s="29">
        <v>50000</v>
      </c>
    </row>
    <row r="598" spans="1:7" ht="12.95" customHeight="1" x14ac:dyDescent="0.25">
      <c r="A598" s="131">
        <v>17</v>
      </c>
      <c r="B598" s="469"/>
      <c r="C598" s="126">
        <v>3741</v>
      </c>
      <c r="D598" s="148" t="s">
        <v>462</v>
      </c>
      <c r="E598" s="148"/>
      <c r="F598" s="81">
        <f>SUM(F592:F597)</f>
        <v>829000</v>
      </c>
      <c r="G598" s="81">
        <f>SUM(G592:G597)</f>
        <v>837000</v>
      </c>
    </row>
    <row r="599" spans="1:7" ht="12.95" customHeight="1" x14ac:dyDescent="0.25">
      <c r="A599" s="124">
        <v>17</v>
      </c>
      <c r="B599" s="456">
        <v>8100000000037</v>
      </c>
      <c r="C599" s="125">
        <v>3744</v>
      </c>
      <c r="D599" s="53">
        <v>5171</v>
      </c>
      <c r="E599" s="5" t="s">
        <v>580</v>
      </c>
      <c r="F599" s="29">
        <v>60000</v>
      </c>
      <c r="G599" s="29">
        <v>60000</v>
      </c>
    </row>
    <row r="600" spans="1:7" ht="12.95" customHeight="1" x14ac:dyDescent="0.25">
      <c r="A600" s="124">
        <v>17</v>
      </c>
      <c r="B600" s="456">
        <v>8100000000037</v>
      </c>
      <c r="C600" s="125">
        <v>3744</v>
      </c>
      <c r="D600" s="53">
        <v>5162</v>
      </c>
      <c r="E600" s="5" t="s">
        <v>463</v>
      </c>
      <c r="F600" s="29">
        <v>20000</v>
      </c>
      <c r="G600" s="29">
        <v>10000</v>
      </c>
    </row>
    <row r="601" spans="1:7" ht="12.95" customHeight="1" x14ac:dyDescent="0.25">
      <c r="A601" s="124">
        <v>17</v>
      </c>
      <c r="B601" s="456">
        <v>8100000000037</v>
      </c>
      <c r="C601" s="125">
        <v>3744</v>
      </c>
      <c r="D601" s="53">
        <v>5169</v>
      </c>
      <c r="E601" s="5" t="s">
        <v>464</v>
      </c>
      <c r="F601" s="29">
        <v>480000</v>
      </c>
      <c r="G601" s="29">
        <v>150000</v>
      </c>
    </row>
    <row r="602" spans="1:7" ht="12.95" customHeight="1" x14ac:dyDescent="0.25">
      <c r="A602" s="124">
        <v>17</v>
      </c>
      <c r="B602" s="456">
        <v>8100000000049</v>
      </c>
      <c r="C602" s="125">
        <v>3744</v>
      </c>
      <c r="D602" s="53">
        <v>5169</v>
      </c>
      <c r="E602" s="5" t="s">
        <v>465</v>
      </c>
      <c r="F602" s="29">
        <v>15000</v>
      </c>
      <c r="G602" s="29">
        <v>15000</v>
      </c>
    </row>
    <row r="603" spans="1:7" ht="12.95" customHeight="1" x14ac:dyDescent="0.25">
      <c r="A603" s="131">
        <v>17</v>
      </c>
      <c r="B603" s="469"/>
      <c r="C603" s="126">
        <v>3744</v>
      </c>
      <c r="D603" s="148" t="s">
        <v>581</v>
      </c>
      <c r="E603" s="148"/>
      <c r="F603" s="81">
        <f>SUM(F599:F602)</f>
        <v>575000</v>
      </c>
      <c r="G603" s="81">
        <f>SUM(G599:G602)</f>
        <v>235000</v>
      </c>
    </row>
    <row r="604" spans="1:7" ht="12.95" customHeight="1" x14ac:dyDescent="0.25">
      <c r="A604" s="124">
        <v>17</v>
      </c>
      <c r="B604" s="456">
        <v>8100000000000</v>
      </c>
      <c r="C604" s="125">
        <v>3792</v>
      </c>
      <c r="D604" s="53">
        <v>5169</v>
      </c>
      <c r="E604" s="5" t="s">
        <v>207</v>
      </c>
      <c r="F604" s="29">
        <v>30000</v>
      </c>
      <c r="G604" s="29">
        <v>30000</v>
      </c>
    </row>
    <row r="605" spans="1:7" ht="12.95" customHeight="1" x14ac:dyDescent="0.25">
      <c r="A605" s="131">
        <v>17</v>
      </c>
      <c r="B605" s="469"/>
      <c r="C605" s="126">
        <v>3792</v>
      </c>
      <c r="D605" s="148" t="s">
        <v>53</v>
      </c>
      <c r="E605" s="148"/>
      <c r="F605" s="81">
        <v>30000</v>
      </c>
      <c r="G605" s="81">
        <v>30000</v>
      </c>
    </row>
    <row r="606" spans="1:7" ht="12.95" customHeight="1" x14ac:dyDescent="0.25">
      <c r="A606" s="124">
        <v>17</v>
      </c>
      <c r="B606" s="456">
        <v>8100000000000</v>
      </c>
      <c r="C606" s="125">
        <v>3799</v>
      </c>
      <c r="D606" s="53">
        <v>5137</v>
      </c>
      <c r="E606" s="5" t="s">
        <v>582</v>
      </c>
      <c r="F606" s="29">
        <v>30000</v>
      </c>
      <c r="G606" s="29">
        <v>20000</v>
      </c>
    </row>
    <row r="607" spans="1:7" ht="12.95" customHeight="1" x14ac:dyDescent="0.25">
      <c r="A607" s="124">
        <v>17</v>
      </c>
      <c r="B607" s="456">
        <v>8100000000000</v>
      </c>
      <c r="C607" s="125">
        <v>3799</v>
      </c>
      <c r="D607" s="53">
        <v>5166</v>
      </c>
      <c r="E607" s="5" t="s">
        <v>583</v>
      </c>
      <c r="F607" s="29">
        <v>120000</v>
      </c>
      <c r="G607" s="29">
        <v>0</v>
      </c>
    </row>
    <row r="608" spans="1:7" ht="12.95" customHeight="1" thickBot="1" x14ac:dyDescent="0.3">
      <c r="A608" s="164">
        <v>17</v>
      </c>
      <c r="B608" s="470">
        <v>8100000000000</v>
      </c>
      <c r="C608" s="151">
        <v>3799</v>
      </c>
      <c r="D608" s="152" t="s">
        <v>54</v>
      </c>
      <c r="E608" s="152"/>
      <c r="F608" s="163">
        <f>SUM(F606:F607)</f>
        <v>150000</v>
      </c>
      <c r="G608" s="163">
        <f>SUM(G606:G607)</f>
        <v>20000</v>
      </c>
    </row>
    <row r="609" spans="1:10" ht="12.95" customHeight="1" thickBot="1" x14ac:dyDescent="0.3">
      <c r="A609" s="165">
        <v>17</v>
      </c>
      <c r="B609" s="451"/>
      <c r="C609" s="361" t="s">
        <v>631</v>
      </c>
      <c r="D609" s="154"/>
      <c r="E609" s="437"/>
      <c r="F609" s="147">
        <f>F558+F561+F563+F569+F571+F574+F577+F581+F583+F586+F588+F591+F598+F603+F605+F608</f>
        <v>3873000</v>
      </c>
      <c r="G609" s="257">
        <f>G558+G561+G563+G569+G571+G574+G577+G581+G583+G586+G588+G591+G598+G603+G605+G608</f>
        <v>4324000</v>
      </c>
    </row>
    <row r="610" spans="1:10" ht="12.95" customHeight="1" thickBot="1" x14ac:dyDescent="0.3"/>
    <row r="611" spans="1:10" s="132" customFormat="1" ht="12.95" customHeight="1" thickBot="1" x14ac:dyDescent="0.3">
      <c r="A611" s="421" t="s">
        <v>757</v>
      </c>
      <c r="B611" s="471"/>
      <c r="C611" s="422"/>
      <c r="D611" s="146"/>
      <c r="E611" s="437"/>
      <c r="F611" s="142">
        <f>SUM(F609+F555+F545+F452+F384+F354+F328+F310+F252+F245+F224+F174+F115+F87+F67+F20+F44)</f>
        <v>258719000</v>
      </c>
      <c r="G611" s="257">
        <f>SUM(G609+G555+G545+G452+G384+G354+G328+G310+G252+G245+G224+G174+G115+G87+G67+G20+G44)</f>
        <v>289600000</v>
      </c>
      <c r="J611" s="353"/>
    </row>
    <row r="612" spans="1:10" ht="12.95" customHeight="1" x14ac:dyDescent="0.25">
      <c r="F612" s="110"/>
      <c r="G612" s="110"/>
    </row>
    <row r="613" spans="1:10" ht="12.95" customHeight="1" x14ac:dyDescent="0.25">
      <c r="F613" s="110"/>
      <c r="G613" s="110"/>
    </row>
    <row r="614" spans="1:10" ht="12.95" customHeight="1" x14ac:dyDescent="0.25">
      <c r="F614" s="110"/>
      <c r="G614" s="110"/>
    </row>
  </sheetData>
  <pageMargins left="0.78740157480314965" right="0.70866141732283472" top="0.78740157480314965" bottom="0.78740157480314965" header="0.31496062992125984" footer="0.31496062992125984"/>
  <pageSetup paperSize="9" firstPageNumber="8" fitToHeight="12" orientation="portrait" useFirstPageNumber="1" r:id="rId1"/>
  <headerFooter>
    <oddHeader xml:space="preserve">&amp;RPříloha č. 4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view="pageLayout" zoomScaleNormal="100" workbookViewId="0">
      <selection activeCell="G8" sqref="G8"/>
    </sheetView>
  </sheetViews>
  <sheetFormatPr defaultColWidth="9.140625" defaultRowHeight="12.95" customHeight="1" x14ac:dyDescent="0.25"/>
  <cols>
    <col min="1" max="1" width="3.28515625" style="265" customWidth="1"/>
    <col min="2" max="2" width="3.42578125" style="265" customWidth="1"/>
    <col min="3" max="3" width="5.5703125" style="265" customWidth="1"/>
    <col min="4" max="4" width="35.7109375" style="264" customWidth="1"/>
    <col min="5" max="5" width="7.42578125" style="262" bestFit="1" customWidth="1"/>
    <col min="6" max="6" width="8.42578125" style="262" bestFit="1" customWidth="1"/>
    <col min="7" max="10" width="7.42578125" style="262" bestFit="1" customWidth="1"/>
    <col min="11" max="11" width="7.85546875" style="262" bestFit="1" customWidth="1"/>
    <col min="12" max="12" width="8.42578125" style="263" customWidth="1"/>
    <col min="13" max="16384" width="9.140625" style="264"/>
  </cols>
  <sheetData>
    <row r="1" spans="1:12" ht="12.95" customHeight="1" x14ac:dyDescent="0.25">
      <c r="A1" s="256" t="s">
        <v>907</v>
      </c>
      <c r="B1" s="261"/>
      <c r="C1" s="261"/>
      <c r="D1" s="14"/>
    </row>
    <row r="2" spans="1:12" ht="12.95" customHeight="1" thickBot="1" x14ac:dyDescent="0.3">
      <c r="B2" s="266"/>
      <c r="C2" s="266"/>
      <c r="D2" s="260"/>
      <c r="E2" s="267"/>
      <c r="F2" s="267"/>
      <c r="H2" s="267"/>
      <c r="I2" s="267"/>
      <c r="J2" s="267"/>
      <c r="K2" s="267"/>
      <c r="L2" s="268"/>
    </row>
    <row r="3" spans="1:12" s="288" customFormat="1" ht="12.95" customHeight="1" thickBot="1" x14ac:dyDescent="0.3">
      <c r="A3" s="245" t="s">
        <v>0</v>
      </c>
      <c r="B3" s="246" t="s">
        <v>55</v>
      </c>
      <c r="C3" s="247" t="s">
        <v>467</v>
      </c>
      <c r="D3" s="246" t="s">
        <v>1</v>
      </c>
      <c r="E3" s="254" t="s">
        <v>122</v>
      </c>
      <c r="F3" s="254" t="s">
        <v>123</v>
      </c>
      <c r="G3" s="254" t="s">
        <v>56</v>
      </c>
      <c r="H3" s="254" t="s">
        <v>57</v>
      </c>
      <c r="I3" s="254" t="s">
        <v>58</v>
      </c>
      <c r="J3" s="254" t="s">
        <v>121</v>
      </c>
      <c r="K3" s="254" t="s">
        <v>124</v>
      </c>
      <c r="L3" s="255" t="s">
        <v>722</v>
      </c>
    </row>
    <row r="4" spans="1:12" ht="12.95" customHeight="1" thickBot="1" x14ac:dyDescent="0.3">
      <c r="A4" s="94"/>
      <c r="B4" s="94"/>
      <c r="C4" s="251"/>
      <c r="D4" s="94"/>
      <c r="E4" s="252">
        <v>0</v>
      </c>
      <c r="F4" s="252">
        <v>0</v>
      </c>
      <c r="G4" s="252">
        <v>0</v>
      </c>
      <c r="H4" s="252">
        <v>0</v>
      </c>
      <c r="I4" s="252">
        <v>0</v>
      </c>
      <c r="J4" s="252">
        <v>0</v>
      </c>
      <c r="K4" s="252">
        <v>0</v>
      </c>
      <c r="L4" s="253">
        <v>0</v>
      </c>
    </row>
    <row r="5" spans="1:12" ht="12.95" customHeight="1" thickBot="1" x14ac:dyDescent="0.3">
      <c r="A5" s="35">
        <v>1</v>
      </c>
      <c r="B5" s="236"/>
      <c r="C5" s="236" t="s">
        <v>584</v>
      </c>
      <c r="D5" s="167"/>
      <c r="E5" s="237">
        <v>0</v>
      </c>
      <c r="F5" s="237">
        <v>0</v>
      </c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238">
        <v>0</v>
      </c>
    </row>
    <row r="6" spans="1:12" ht="12.95" customHeight="1" x14ac:dyDescent="0.25">
      <c r="A6" s="67">
        <v>2</v>
      </c>
      <c r="B6" s="67">
        <v>20</v>
      </c>
      <c r="C6" s="269">
        <v>3111</v>
      </c>
      <c r="D6" s="7" t="s">
        <v>4</v>
      </c>
      <c r="E6" s="160">
        <v>17</v>
      </c>
      <c r="F6" s="160">
        <v>17</v>
      </c>
      <c r="G6" s="160">
        <v>15</v>
      </c>
      <c r="H6" s="160">
        <v>15</v>
      </c>
      <c r="I6" s="160">
        <v>8</v>
      </c>
      <c r="J6" s="160">
        <v>13</v>
      </c>
      <c r="K6" s="160">
        <v>14</v>
      </c>
      <c r="L6" s="24">
        <v>14</v>
      </c>
    </row>
    <row r="7" spans="1:12" ht="12.95" customHeight="1" x14ac:dyDescent="0.25">
      <c r="A7" s="53">
        <v>2</v>
      </c>
      <c r="B7" s="53">
        <v>20</v>
      </c>
      <c r="C7" s="121">
        <v>3111</v>
      </c>
      <c r="D7" s="5" t="s">
        <v>144</v>
      </c>
      <c r="E7" s="29">
        <v>0</v>
      </c>
      <c r="F7" s="29">
        <v>329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3">
        <v>0</v>
      </c>
    </row>
    <row r="8" spans="1:12" ht="12.95" customHeight="1" x14ac:dyDescent="0.25">
      <c r="A8" s="53">
        <v>2</v>
      </c>
      <c r="B8" s="53">
        <v>20</v>
      </c>
      <c r="C8" s="121">
        <v>3113</v>
      </c>
      <c r="D8" s="5" t="s">
        <v>5</v>
      </c>
      <c r="E8" s="29">
        <v>14</v>
      </c>
      <c r="F8" s="29">
        <v>14</v>
      </c>
      <c r="G8" s="29">
        <v>14</v>
      </c>
      <c r="H8" s="29">
        <v>14</v>
      </c>
      <c r="I8" s="29">
        <v>7</v>
      </c>
      <c r="J8" s="29">
        <v>10</v>
      </c>
      <c r="K8" s="29">
        <v>14</v>
      </c>
      <c r="L8" s="23">
        <v>14</v>
      </c>
    </row>
    <row r="9" spans="1:12" ht="12.95" customHeight="1" x14ac:dyDescent="0.25">
      <c r="A9" s="53">
        <v>2</v>
      </c>
      <c r="B9" s="53">
        <v>70</v>
      </c>
      <c r="C9" s="121">
        <v>3113</v>
      </c>
      <c r="D9" s="5" t="s">
        <v>784</v>
      </c>
      <c r="E9" s="29">
        <v>0</v>
      </c>
      <c r="F9" s="29">
        <v>1838</v>
      </c>
      <c r="G9" s="29">
        <v>0</v>
      </c>
      <c r="H9" s="29">
        <v>919</v>
      </c>
      <c r="I9" s="29">
        <v>909</v>
      </c>
      <c r="J9" s="29">
        <v>1442</v>
      </c>
      <c r="K9" s="29">
        <v>1442</v>
      </c>
      <c r="L9" s="23">
        <v>0</v>
      </c>
    </row>
    <row r="10" spans="1:12" ht="12.95" customHeight="1" x14ac:dyDescent="0.25">
      <c r="A10" s="53">
        <v>2</v>
      </c>
      <c r="B10" s="53">
        <v>20</v>
      </c>
      <c r="C10" s="121">
        <v>3231</v>
      </c>
      <c r="D10" s="5" t="s">
        <v>6</v>
      </c>
      <c r="E10" s="29">
        <v>169</v>
      </c>
      <c r="F10" s="29">
        <v>169</v>
      </c>
      <c r="G10" s="29">
        <v>169</v>
      </c>
      <c r="H10" s="29">
        <v>169</v>
      </c>
      <c r="I10" s="29">
        <v>85</v>
      </c>
      <c r="J10" s="29">
        <v>127</v>
      </c>
      <c r="K10" s="29">
        <v>169</v>
      </c>
      <c r="L10" s="23">
        <v>169</v>
      </c>
    </row>
    <row r="11" spans="1:12" s="270" customFormat="1" ht="12.95" customHeight="1" thickBot="1" x14ac:dyDescent="0.3">
      <c r="A11" s="60">
        <v>2</v>
      </c>
      <c r="B11" s="60">
        <v>20</v>
      </c>
      <c r="C11" s="95">
        <v>3421</v>
      </c>
      <c r="D11" s="6" t="s">
        <v>127</v>
      </c>
      <c r="E11" s="27">
        <v>19</v>
      </c>
      <c r="F11" s="27">
        <v>18</v>
      </c>
      <c r="G11" s="27">
        <v>19</v>
      </c>
      <c r="H11" s="27">
        <v>19</v>
      </c>
      <c r="I11" s="27">
        <v>18</v>
      </c>
      <c r="J11" s="27">
        <v>18</v>
      </c>
      <c r="K11" s="27">
        <v>18</v>
      </c>
      <c r="L11" s="68">
        <v>19</v>
      </c>
    </row>
    <row r="12" spans="1:12" ht="12.95" customHeight="1" thickBot="1" x14ac:dyDescent="0.3">
      <c r="A12" s="140">
        <v>2</v>
      </c>
      <c r="B12" s="141"/>
      <c r="C12" s="271" t="s">
        <v>586</v>
      </c>
      <c r="D12" s="271"/>
      <c r="E12" s="142">
        <f>SUM(E6:E11)</f>
        <v>219</v>
      </c>
      <c r="F12" s="142">
        <f>SUM(F6:F11)</f>
        <v>2385</v>
      </c>
      <c r="G12" s="142">
        <f>SUM(G6:G11)</f>
        <v>217</v>
      </c>
      <c r="H12" s="142">
        <f>SUM(H6:H11)</f>
        <v>1136</v>
      </c>
      <c r="I12" s="142">
        <f>SUM(I7:I11)</f>
        <v>1019</v>
      </c>
      <c r="J12" s="142">
        <f>SUM(J6:J11)</f>
        <v>1610</v>
      </c>
      <c r="K12" s="142">
        <f>SUM(K6:K11)</f>
        <v>1657</v>
      </c>
      <c r="L12" s="142">
        <f>SUM(L6:L11)</f>
        <v>216</v>
      </c>
    </row>
    <row r="13" spans="1:12" s="270" customFormat="1" ht="12.95" customHeight="1" thickBot="1" x14ac:dyDescent="0.3">
      <c r="A13" s="93">
        <v>3</v>
      </c>
      <c r="B13" s="93">
        <v>70</v>
      </c>
      <c r="C13" s="272"/>
      <c r="D13" s="273" t="s">
        <v>110</v>
      </c>
      <c r="E13" s="274">
        <v>0</v>
      </c>
      <c r="F13" s="274">
        <v>575</v>
      </c>
      <c r="G13" s="274">
        <v>0</v>
      </c>
      <c r="H13" s="274">
        <v>691</v>
      </c>
      <c r="I13" s="274">
        <v>691</v>
      </c>
      <c r="J13" s="274">
        <v>691</v>
      </c>
      <c r="K13" s="274">
        <v>691</v>
      </c>
      <c r="L13" s="69">
        <v>0</v>
      </c>
    </row>
    <row r="14" spans="1:12" ht="12.95" customHeight="1" thickBot="1" x14ac:dyDescent="0.3">
      <c r="A14" s="140">
        <v>3</v>
      </c>
      <c r="B14" s="141"/>
      <c r="C14" s="271" t="s">
        <v>587</v>
      </c>
      <c r="D14" s="271"/>
      <c r="E14" s="142">
        <f t="shared" ref="E14:L14" si="0">SUM(E13)</f>
        <v>0</v>
      </c>
      <c r="F14" s="142">
        <f t="shared" si="0"/>
        <v>575</v>
      </c>
      <c r="G14" s="142">
        <f t="shared" si="0"/>
        <v>0</v>
      </c>
      <c r="H14" s="142">
        <f t="shared" si="0"/>
        <v>691</v>
      </c>
      <c r="I14" s="142">
        <f t="shared" si="0"/>
        <v>691</v>
      </c>
      <c r="J14" s="142">
        <f t="shared" si="0"/>
        <v>691</v>
      </c>
      <c r="K14" s="142">
        <f t="shared" si="0"/>
        <v>691</v>
      </c>
      <c r="L14" s="257">
        <f t="shared" si="0"/>
        <v>0</v>
      </c>
    </row>
    <row r="15" spans="1:12" s="270" customFormat="1" ht="12.95" customHeight="1" thickBot="1" x14ac:dyDescent="0.3">
      <c r="A15" s="93">
        <v>5</v>
      </c>
      <c r="B15" s="93">
        <v>20</v>
      </c>
      <c r="C15" s="272">
        <v>3419</v>
      </c>
      <c r="D15" s="273" t="s">
        <v>8</v>
      </c>
      <c r="E15" s="274">
        <v>0</v>
      </c>
      <c r="F15" s="274">
        <v>17</v>
      </c>
      <c r="G15" s="274">
        <v>0</v>
      </c>
      <c r="H15" s="274">
        <v>0</v>
      </c>
      <c r="I15" s="274">
        <v>13</v>
      </c>
      <c r="J15" s="274">
        <v>13</v>
      </c>
      <c r="K15" s="274">
        <v>13</v>
      </c>
      <c r="L15" s="69">
        <v>0</v>
      </c>
    </row>
    <row r="16" spans="1:12" ht="12.95" customHeight="1" thickBot="1" x14ac:dyDescent="0.3">
      <c r="A16" s="140">
        <v>5</v>
      </c>
      <c r="B16" s="141"/>
      <c r="C16" s="271" t="s">
        <v>589</v>
      </c>
      <c r="D16" s="271"/>
      <c r="E16" s="142">
        <f t="shared" ref="E16:L16" si="1">SUM(E15)</f>
        <v>0</v>
      </c>
      <c r="F16" s="142">
        <f t="shared" si="1"/>
        <v>17</v>
      </c>
      <c r="G16" s="142">
        <f t="shared" si="1"/>
        <v>0</v>
      </c>
      <c r="H16" s="142">
        <f t="shared" si="1"/>
        <v>0</v>
      </c>
      <c r="I16" s="142">
        <f t="shared" si="1"/>
        <v>13</v>
      </c>
      <c r="J16" s="142">
        <f t="shared" si="1"/>
        <v>13</v>
      </c>
      <c r="K16" s="142">
        <f t="shared" si="1"/>
        <v>13</v>
      </c>
      <c r="L16" s="257">
        <f t="shared" si="1"/>
        <v>0</v>
      </c>
    </row>
    <row r="17" spans="1:14" ht="12.95" customHeight="1" x14ac:dyDescent="0.25">
      <c r="A17" s="67">
        <v>6</v>
      </c>
      <c r="B17" s="67">
        <v>70</v>
      </c>
      <c r="C17" s="269"/>
      <c r="D17" s="275" t="s">
        <v>145</v>
      </c>
      <c r="E17" s="160">
        <v>0</v>
      </c>
      <c r="F17" s="160">
        <v>516</v>
      </c>
      <c r="G17" s="160">
        <v>0</v>
      </c>
      <c r="H17" s="160">
        <v>476</v>
      </c>
      <c r="I17" s="160">
        <v>480</v>
      </c>
      <c r="J17" s="160">
        <v>500</v>
      </c>
      <c r="K17" s="160">
        <v>500</v>
      </c>
      <c r="L17" s="24">
        <v>0</v>
      </c>
    </row>
    <row r="18" spans="1:14" ht="12.95" customHeight="1" x14ac:dyDescent="0.25">
      <c r="A18" s="53">
        <v>6</v>
      </c>
      <c r="B18" s="53">
        <v>70</v>
      </c>
      <c r="C18" s="121"/>
      <c r="D18" s="5" t="s">
        <v>138</v>
      </c>
      <c r="E18" s="29">
        <v>0</v>
      </c>
      <c r="F18" s="29">
        <v>14614</v>
      </c>
      <c r="G18" s="29">
        <v>0</v>
      </c>
      <c r="H18" s="29">
        <v>17897</v>
      </c>
      <c r="I18" s="29">
        <v>10738</v>
      </c>
      <c r="J18" s="29">
        <v>17897</v>
      </c>
      <c r="K18" s="29">
        <v>17897</v>
      </c>
      <c r="L18" s="23">
        <v>0</v>
      </c>
    </row>
    <row r="19" spans="1:14" ht="12.95" customHeight="1" x14ac:dyDescent="0.25">
      <c r="A19" s="53">
        <v>6</v>
      </c>
      <c r="B19" s="53">
        <v>70</v>
      </c>
      <c r="C19" s="121"/>
      <c r="D19" s="5" t="s">
        <v>131</v>
      </c>
      <c r="E19" s="29">
        <v>0</v>
      </c>
      <c r="F19" s="29">
        <v>50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3">
        <v>0</v>
      </c>
    </row>
    <row r="20" spans="1:14" ht="12.95" customHeight="1" x14ac:dyDescent="0.25">
      <c r="A20" s="53">
        <v>6</v>
      </c>
      <c r="B20" s="53">
        <v>70</v>
      </c>
      <c r="C20" s="121"/>
      <c r="D20" s="276" t="s">
        <v>146</v>
      </c>
      <c r="E20" s="29">
        <v>0</v>
      </c>
      <c r="F20" s="29">
        <v>220</v>
      </c>
      <c r="G20" s="29">
        <v>0</v>
      </c>
      <c r="H20" s="29">
        <v>230</v>
      </c>
      <c r="I20" s="29">
        <v>230</v>
      </c>
      <c r="J20" s="29">
        <v>230</v>
      </c>
      <c r="K20" s="29">
        <v>230</v>
      </c>
      <c r="L20" s="23">
        <v>0</v>
      </c>
      <c r="N20" s="277"/>
    </row>
    <row r="21" spans="1:14" ht="12.95" customHeight="1" x14ac:dyDescent="0.25">
      <c r="A21" s="53">
        <v>6</v>
      </c>
      <c r="B21" s="53">
        <v>70</v>
      </c>
      <c r="C21" s="121"/>
      <c r="D21" s="5" t="s">
        <v>147</v>
      </c>
      <c r="E21" s="29">
        <v>0</v>
      </c>
      <c r="F21" s="29">
        <v>3773</v>
      </c>
      <c r="G21" s="29">
        <v>0</v>
      </c>
      <c r="H21" s="29">
        <v>4796</v>
      </c>
      <c r="I21" s="29">
        <v>1886</v>
      </c>
      <c r="J21" s="29">
        <v>4703</v>
      </c>
      <c r="K21" s="29">
        <v>4703</v>
      </c>
      <c r="L21" s="23">
        <v>0</v>
      </c>
      <c r="N21" s="277"/>
    </row>
    <row r="22" spans="1:14" ht="12.95" customHeight="1" x14ac:dyDescent="0.25">
      <c r="A22" s="53"/>
      <c r="B22" s="53">
        <v>70</v>
      </c>
      <c r="C22" s="121"/>
      <c r="D22" s="5" t="s">
        <v>149</v>
      </c>
      <c r="E22" s="29">
        <v>0</v>
      </c>
      <c r="F22" s="29">
        <v>29</v>
      </c>
      <c r="G22" s="29">
        <v>0</v>
      </c>
      <c r="H22" s="29"/>
      <c r="I22" s="29">
        <v>0</v>
      </c>
      <c r="J22" s="29">
        <v>93</v>
      </c>
      <c r="K22" s="29">
        <v>93</v>
      </c>
      <c r="L22" s="23">
        <v>0</v>
      </c>
    </row>
    <row r="23" spans="1:14" ht="12.95" customHeight="1" x14ac:dyDescent="0.25">
      <c r="A23" s="53">
        <v>6</v>
      </c>
      <c r="B23" s="53">
        <v>70</v>
      </c>
      <c r="C23" s="121"/>
      <c r="D23" s="5" t="s">
        <v>148</v>
      </c>
      <c r="E23" s="29">
        <v>0</v>
      </c>
      <c r="F23" s="29">
        <v>638</v>
      </c>
      <c r="G23" s="29">
        <v>0</v>
      </c>
      <c r="H23" s="29">
        <v>0</v>
      </c>
      <c r="I23" s="29">
        <v>0</v>
      </c>
      <c r="J23" s="29">
        <v>0</v>
      </c>
      <c r="K23" s="29">
        <v>606</v>
      </c>
      <c r="L23" s="23">
        <v>0</v>
      </c>
    </row>
    <row r="24" spans="1:14" ht="12.95" customHeight="1" thickBot="1" x14ac:dyDescent="0.3">
      <c r="A24" s="53">
        <v>6</v>
      </c>
      <c r="B24" s="53">
        <v>20</v>
      </c>
      <c r="C24" s="121">
        <v>4359</v>
      </c>
      <c r="D24" s="5" t="s">
        <v>9</v>
      </c>
      <c r="E24" s="29">
        <v>0</v>
      </c>
      <c r="F24" s="29">
        <v>0</v>
      </c>
      <c r="G24" s="29">
        <v>0</v>
      </c>
      <c r="H24" s="29">
        <v>0</v>
      </c>
      <c r="I24" s="29">
        <v>14</v>
      </c>
      <c r="J24" s="29">
        <v>14</v>
      </c>
      <c r="K24" s="29">
        <v>14</v>
      </c>
      <c r="L24" s="23">
        <v>0</v>
      </c>
    </row>
    <row r="25" spans="1:14" s="270" customFormat="1" ht="12.95" customHeight="1" thickBot="1" x14ac:dyDescent="0.3">
      <c r="A25" s="60">
        <v>6</v>
      </c>
      <c r="B25" s="60">
        <v>20</v>
      </c>
      <c r="C25" s="95">
        <v>4399</v>
      </c>
      <c r="D25" s="6" t="s">
        <v>785</v>
      </c>
      <c r="E25" s="27">
        <v>0</v>
      </c>
      <c r="F25" s="27">
        <v>0</v>
      </c>
      <c r="G25" s="27">
        <v>0</v>
      </c>
      <c r="H25" s="27">
        <v>0</v>
      </c>
      <c r="I25" s="27">
        <v>1</v>
      </c>
      <c r="J25" s="27">
        <v>1</v>
      </c>
      <c r="K25" s="27">
        <v>1</v>
      </c>
      <c r="L25" s="68">
        <v>0</v>
      </c>
      <c r="N25" s="278"/>
    </row>
    <row r="26" spans="1:14" ht="12.95" customHeight="1" thickBot="1" x14ac:dyDescent="0.3">
      <c r="A26" s="140">
        <v>6</v>
      </c>
      <c r="B26" s="279"/>
      <c r="C26" s="279" t="s">
        <v>590</v>
      </c>
      <c r="D26" s="279"/>
      <c r="E26" s="280">
        <f t="shared" ref="E26:L26" si="2">SUM(E17:E25)</f>
        <v>0</v>
      </c>
      <c r="F26" s="280">
        <f t="shared" si="2"/>
        <v>19840</v>
      </c>
      <c r="G26" s="280">
        <f t="shared" si="2"/>
        <v>0</v>
      </c>
      <c r="H26" s="280">
        <f t="shared" si="2"/>
        <v>23399</v>
      </c>
      <c r="I26" s="280">
        <f t="shared" si="2"/>
        <v>13349</v>
      </c>
      <c r="J26" s="280">
        <f t="shared" si="2"/>
        <v>23438</v>
      </c>
      <c r="K26" s="280">
        <f t="shared" si="2"/>
        <v>24044</v>
      </c>
      <c r="L26" s="258">
        <f t="shared" si="2"/>
        <v>0</v>
      </c>
    </row>
    <row r="27" spans="1:14" ht="12.95" customHeight="1" x14ac:dyDescent="0.25">
      <c r="A27" s="67">
        <v>7</v>
      </c>
      <c r="B27" s="67">
        <v>30</v>
      </c>
      <c r="C27" s="269">
        <v>3612</v>
      </c>
      <c r="D27" s="7" t="s">
        <v>65</v>
      </c>
      <c r="E27" s="160">
        <v>5010</v>
      </c>
      <c r="F27" s="160">
        <v>6679</v>
      </c>
      <c r="G27" s="160">
        <v>5020</v>
      </c>
      <c r="H27" s="160">
        <v>5020</v>
      </c>
      <c r="I27" s="160">
        <v>3212</v>
      </c>
      <c r="J27" s="160">
        <v>5444</v>
      </c>
      <c r="K27" s="160">
        <v>6800</v>
      </c>
      <c r="L27" s="24">
        <v>6110</v>
      </c>
    </row>
    <row r="28" spans="1:14" ht="12.95" customHeight="1" x14ac:dyDescent="0.25">
      <c r="A28" s="53">
        <v>7</v>
      </c>
      <c r="B28" s="53">
        <v>30</v>
      </c>
      <c r="C28" s="121">
        <v>3612</v>
      </c>
      <c r="D28" s="5" t="s">
        <v>66</v>
      </c>
      <c r="E28" s="29">
        <v>150</v>
      </c>
      <c r="F28" s="29">
        <v>144</v>
      </c>
      <c r="G28" s="29">
        <v>150</v>
      </c>
      <c r="H28" s="29">
        <v>150</v>
      </c>
      <c r="I28" s="29">
        <v>63</v>
      </c>
      <c r="J28" s="29">
        <v>101</v>
      </c>
      <c r="K28" s="29">
        <v>134</v>
      </c>
      <c r="L28" s="23">
        <v>150</v>
      </c>
    </row>
    <row r="29" spans="1:14" ht="12.95" customHeight="1" x14ac:dyDescent="0.25">
      <c r="A29" s="53">
        <v>7</v>
      </c>
      <c r="B29" s="53">
        <v>30</v>
      </c>
      <c r="C29" s="121">
        <v>3613</v>
      </c>
      <c r="D29" s="5" t="s">
        <v>64</v>
      </c>
      <c r="E29" s="29">
        <v>2000</v>
      </c>
      <c r="F29" s="29">
        <v>2092</v>
      </c>
      <c r="G29" s="29">
        <v>1950</v>
      </c>
      <c r="H29" s="29">
        <v>1950</v>
      </c>
      <c r="I29" s="29">
        <v>1001</v>
      </c>
      <c r="J29" s="29">
        <v>1577</v>
      </c>
      <c r="K29" s="29">
        <v>2050</v>
      </c>
      <c r="L29" s="23">
        <v>2000</v>
      </c>
    </row>
    <row r="30" spans="1:14" ht="12.95" customHeight="1" x14ac:dyDescent="0.25">
      <c r="A30" s="53">
        <v>7</v>
      </c>
      <c r="B30" s="53">
        <v>30</v>
      </c>
      <c r="C30" s="121">
        <v>3613</v>
      </c>
      <c r="D30" s="5" t="s">
        <v>11</v>
      </c>
      <c r="E30" s="29">
        <v>2150</v>
      </c>
      <c r="F30" s="29">
        <v>2404</v>
      </c>
      <c r="G30" s="29">
        <v>2150</v>
      </c>
      <c r="H30" s="29">
        <v>2150</v>
      </c>
      <c r="I30" s="29">
        <v>1299</v>
      </c>
      <c r="J30" s="29">
        <v>1844</v>
      </c>
      <c r="K30" s="29">
        <v>2400</v>
      </c>
      <c r="L30" s="23">
        <v>1750</v>
      </c>
    </row>
    <row r="31" spans="1:14" s="270" customFormat="1" ht="12.95" customHeight="1" thickBot="1" x14ac:dyDescent="0.3">
      <c r="A31" s="60">
        <v>7</v>
      </c>
      <c r="B31" s="60">
        <v>30</v>
      </c>
      <c r="C31" s="95">
        <v>3639</v>
      </c>
      <c r="D31" s="6" t="s">
        <v>7</v>
      </c>
      <c r="E31" s="27">
        <v>1700</v>
      </c>
      <c r="F31" s="27">
        <v>2198</v>
      </c>
      <c r="G31" s="27">
        <v>1500</v>
      </c>
      <c r="H31" s="27">
        <v>1500</v>
      </c>
      <c r="I31" s="27">
        <v>1009</v>
      </c>
      <c r="J31" s="27">
        <v>1770</v>
      </c>
      <c r="K31" s="27">
        <v>1500</v>
      </c>
      <c r="L31" s="68">
        <v>1500</v>
      </c>
    </row>
    <row r="32" spans="1:14" ht="12.95" customHeight="1" thickBot="1" x14ac:dyDescent="0.3">
      <c r="A32" s="140">
        <v>7</v>
      </c>
      <c r="B32" s="271"/>
      <c r="C32" s="271" t="s">
        <v>598</v>
      </c>
      <c r="D32" s="271"/>
      <c r="E32" s="142">
        <f t="shared" ref="E32:L32" si="3">SUM(E27:E31)</f>
        <v>11010</v>
      </c>
      <c r="F32" s="142">
        <f t="shared" si="3"/>
        <v>13517</v>
      </c>
      <c r="G32" s="142">
        <f t="shared" si="3"/>
        <v>10770</v>
      </c>
      <c r="H32" s="142">
        <f t="shared" si="3"/>
        <v>10770</v>
      </c>
      <c r="I32" s="142">
        <f t="shared" si="3"/>
        <v>6584</v>
      </c>
      <c r="J32" s="142">
        <f>SUM(J27:J31)</f>
        <v>10736</v>
      </c>
      <c r="K32" s="142">
        <f t="shared" si="3"/>
        <v>12884</v>
      </c>
      <c r="L32" s="257">
        <f t="shared" si="3"/>
        <v>11510</v>
      </c>
    </row>
    <row r="33" spans="1:12" s="270" customFormat="1" ht="12.95" customHeight="1" thickBot="1" x14ac:dyDescent="0.3">
      <c r="A33" s="93">
        <v>8</v>
      </c>
      <c r="B33" s="93">
        <v>30</v>
      </c>
      <c r="C33" s="272">
        <v>2219</v>
      </c>
      <c r="D33" s="273" t="s">
        <v>12</v>
      </c>
      <c r="E33" s="274">
        <v>2900</v>
      </c>
      <c r="F33" s="274">
        <v>3470</v>
      </c>
      <c r="G33" s="274">
        <v>3000</v>
      </c>
      <c r="H33" s="274">
        <v>3550</v>
      </c>
      <c r="I33" s="274">
        <v>1775</v>
      </c>
      <c r="J33" s="274">
        <v>2610</v>
      </c>
      <c r="K33" s="274">
        <v>3450</v>
      </c>
      <c r="L33" s="69">
        <v>3450</v>
      </c>
    </row>
    <row r="34" spans="1:12" ht="12.95" customHeight="1" thickBot="1" x14ac:dyDescent="0.3">
      <c r="A34" s="140">
        <v>8</v>
      </c>
      <c r="B34" s="141"/>
      <c r="C34" s="271" t="s">
        <v>599</v>
      </c>
      <c r="D34" s="271"/>
      <c r="E34" s="142">
        <f t="shared" ref="E34:L34" si="4">SUM(E33)</f>
        <v>2900</v>
      </c>
      <c r="F34" s="142">
        <f t="shared" si="4"/>
        <v>3470</v>
      </c>
      <c r="G34" s="142">
        <f t="shared" si="4"/>
        <v>3000</v>
      </c>
      <c r="H34" s="142">
        <f t="shared" si="4"/>
        <v>3550</v>
      </c>
      <c r="I34" s="142">
        <f t="shared" si="4"/>
        <v>1775</v>
      </c>
      <c r="J34" s="142">
        <f t="shared" si="4"/>
        <v>2610</v>
      </c>
      <c r="K34" s="142">
        <f t="shared" si="4"/>
        <v>3450</v>
      </c>
      <c r="L34" s="257">
        <f t="shared" si="4"/>
        <v>3450</v>
      </c>
    </row>
    <row r="35" spans="1:12" ht="12.95" customHeight="1" x14ac:dyDescent="0.25">
      <c r="A35" s="67">
        <v>10</v>
      </c>
      <c r="B35" s="67">
        <v>70</v>
      </c>
      <c r="C35" s="269"/>
      <c r="D35" s="7" t="s">
        <v>112</v>
      </c>
      <c r="E35" s="160">
        <v>130</v>
      </c>
      <c r="F35" s="160">
        <v>129</v>
      </c>
      <c r="G35" s="160">
        <v>130</v>
      </c>
      <c r="H35" s="160">
        <v>130</v>
      </c>
      <c r="I35" s="160">
        <v>24</v>
      </c>
      <c r="J35" s="160">
        <v>70</v>
      </c>
      <c r="K35" s="160">
        <v>100</v>
      </c>
      <c r="L35" s="24">
        <v>100</v>
      </c>
    </row>
    <row r="36" spans="1:12" ht="12.95" customHeight="1" x14ac:dyDescent="0.25">
      <c r="A36" s="53">
        <v>10</v>
      </c>
      <c r="B36" s="53">
        <v>30</v>
      </c>
      <c r="C36" s="121">
        <v>3632</v>
      </c>
      <c r="D36" s="5" t="s">
        <v>13</v>
      </c>
      <c r="E36" s="29">
        <v>800</v>
      </c>
      <c r="F36" s="29">
        <v>796</v>
      </c>
      <c r="G36" s="29">
        <v>800</v>
      </c>
      <c r="H36" s="29">
        <v>800</v>
      </c>
      <c r="I36" s="29">
        <v>464</v>
      </c>
      <c r="J36" s="29">
        <v>701</v>
      </c>
      <c r="K36" s="29">
        <v>800</v>
      </c>
      <c r="L36" s="23">
        <v>800</v>
      </c>
    </row>
    <row r="37" spans="1:12" ht="12.95" customHeight="1" x14ac:dyDescent="0.25">
      <c r="A37" s="53">
        <v>10</v>
      </c>
      <c r="B37" s="53">
        <v>30</v>
      </c>
      <c r="C37" s="121">
        <v>3745</v>
      </c>
      <c r="D37" s="5" t="s">
        <v>14</v>
      </c>
      <c r="E37" s="29"/>
      <c r="F37" s="29">
        <v>26</v>
      </c>
      <c r="G37" s="29">
        <v>0</v>
      </c>
      <c r="H37" s="29">
        <v>0</v>
      </c>
      <c r="I37" s="29">
        <v>16</v>
      </c>
      <c r="J37" s="29">
        <v>16</v>
      </c>
      <c r="K37" s="29">
        <v>16</v>
      </c>
      <c r="L37" s="23">
        <v>0</v>
      </c>
    </row>
    <row r="38" spans="1:12" s="270" customFormat="1" ht="12.95" customHeight="1" thickBot="1" x14ac:dyDescent="0.3">
      <c r="A38" s="60">
        <v>10</v>
      </c>
      <c r="B38" s="60">
        <v>70</v>
      </c>
      <c r="C38" s="95">
        <v>6399</v>
      </c>
      <c r="D38" s="6" t="s">
        <v>111</v>
      </c>
      <c r="E38" s="27"/>
      <c r="F38" s="27"/>
      <c r="G38" s="27">
        <v>0</v>
      </c>
      <c r="H38" s="27">
        <v>1324</v>
      </c>
      <c r="I38" s="27">
        <v>0</v>
      </c>
      <c r="J38" s="27">
        <v>0</v>
      </c>
      <c r="K38" s="27">
        <v>0</v>
      </c>
      <c r="L38" s="68">
        <v>0</v>
      </c>
    </row>
    <row r="39" spans="1:12" ht="12.95" customHeight="1" thickBot="1" x14ac:dyDescent="0.3">
      <c r="A39" s="140">
        <v>10</v>
      </c>
      <c r="B39" s="141"/>
      <c r="C39" s="271" t="s">
        <v>602</v>
      </c>
      <c r="D39" s="271"/>
      <c r="E39" s="142">
        <f t="shared" ref="E39:L39" si="5">SUM(E35:E38)</f>
        <v>930</v>
      </c>
      <c r="F39" s="142">
        <f t="shared" si="5"/>
        <v>951</v>
      </c>
      <c r="G39" s="142">
        <f t="shared" si="5"/>
        <v>930</v>
      </c>
      <c r="H39" s="142">
        <f t="shared" si="5"/>
        <v>2254</v>
      </c>
      <c r="I39" s="142">
        <f t="shared" si="5"/>
        <v>504</v>
      </c>
      <c r="J39" s="142">
        <f t="shared" si="5"/>
        <v>787</v>
      </c>
      <c r="K39" s="142">
        <f t="shared" si="5"/>
        <v>916</v>
      </c>
      <c r="L39" s="257">
        <f t="shared" si="5"/>
        <v>900</v>
      </c>
    </row>
    <row r="40" spans="1:12" ht="12.95" customHeight="1" x14ac:dyDescent="0.25">
      <c r="A40" s="67">
        <v>11</v>
      </c>
      <c r="B40" s="67">
        <v>70</v>
      </c>
      <c r="C40" s="269"/>
      <c r="D40" s="7" t="s">
        <v>113</v>
      </c>
      <c r="E40" s="160">
        <v>10500</v>
      </c>
      <c r="F40" s="160">
        <v>10329</v>
      </c>
      <c r="G40" s="160">
        <v>10500</v>
      </c>
      <c r="H40" s="160">
        <v>10500</v>
      </c>
      <c r="I40" s="160">
        <v>9696</v>
      </c>
      <c r="J40" s="160">
        <v>10170</v>
      </c>
      <c r="K40" s="160">
        <v>10320</v>
      </c>
      <c r="L40" s="24">
        <v>9400</v>
      </c>
    </row>
    <row r="41" spans="1:12" ht="12.95" customHeight="1" x14ac:dyDescent="0.25">
      <c r="A41" s="53">
        <v>11</v>
      </c>
      <c r="B41" s="53">
        <v>30</v>
      </c>
      <c r="C41" s="121">
        <v>3723</v>
      </c>
      <c r="D41" s="5" t="s">
        <v>780</v>
      </c>
      <c r="E41" s="29">
        <v>180</v>
      </c>
      <c r="F41" s="29">
        <v>166</v>
      </c>
      <c r="G41" s="29">
        <v>180</v>
      </c>
      <c r="H41" s="29">
        <v>180</v>
      </c>
      <c r="I41" s="29">
        <v>90</v>
      </c>
      <c r="J41" s="29">
        <v>117</v>
      </c>
      <c r="K41" s="29">
        <v>180</v>
      </c>
      <c r="L41" s="23">
        <v>180</v>
      </c>
    </row>
    <row r="42" spans="1:12" s="270" customFormat="1" ht="12.95" customHeight="1" thickBot="1" x14ac:dyDescent="0.3">
      <c r="A42" s="60">
        <v>11</v>
      </c>
      <c r="B42" s="60">
        <v>30</v>
      </c>
      <c r="C42" s="95">
        <v>3725</v>
      </c>
      <c r="D42" s="6" t="s">
        <v>16</v>
      </c>
      <c r="E42" s="27">
        <v>1900</v>
      </c>
      <c r="F42" s="27">
        <v>2009</v>
      </c>
      <c r="G42" s="27">
        <v>1900</v>
      </c>
      <c r="H42" s="27">
        <v>1900</v>
      </c>
      <c r="I42" s="27">
        <v>952</v>
      </c>
      <c r="J42" s="27">
        <v>1502</v>
      </c>
      <c r="K42" s="27">
        <v>1900</v>
      </c>
      <c r="L42" s="68">
        <v>1900</v>
      </c>
    </row>
    <row r="43" spans="1:12" ht="12.95" customHeight="1" thickBot="1" x14ac:dyDescent="0.3">
      <c r="A43" s="140">
        <v>11</v>
      </c>
      <c r="B43" s="141"/>
      <c r="C43" s="271" t="s">
        <v>605</v>
      </c>
      <c r="D43" s="271"/>
      <c r="E43" s="142">
        <f t="shared" ref="E43:L43" si="6">SUM(E40:E42)</f>
        <v>12580</v>
      </c>
      <c r="F43" s="142">
        <f t="shared" si="6"/>
        <v>12504</v>
      </c>
      <c r="G43" s="142">
        <f t="shared" si="6"/>
        <v>12580</v>
      </c>
      <c r="H43" s="142">
        <f t="shared" si="6"/>
        <v>12580</v>
      </c>
      <c r="I43" s="142">
        <f t="shared" si="6"/>
        <v>10738</v>
      </c>
      <c r="J43" s="142">
        <f t="shared" si="6"/>
        <v>11789</v>
      </c>
      <c r="K43" s="142">
        <f t="shared" si="6"/>
        <v>12400</v>
      </c>
      <c r="L43" s="257">
        <f t="shared" si="6"/>
        <v>11480</v>
      </c>
    </row>
    <row r="44" spans="1:12" ht="12.95" customHeight="1" x14ac:dyDescent="0.25">
      <c r="A44" s="67">
        <v>12</v>
      </c>
      <c r="B44" s="67">
        <v>70</v>
      </c>
      <c r="C44" s="269"/>
      <c r="D44" s="7" t="s">
        <v>114</v>
      </c>
      <c r="E44" s="160"/>
      <c r="F44" s="160">
        <v>86</v>
      </c>
      <c r="G44" s="160">
        <v>0</v>
      </c>
      <c r="H44" s="160">
        <v>150</v>
      </c>
      <c r="I44" s="160">
        <v>190</v>
      </c>
      <c r="J44" s="160">
        <v>190</v>
      </c>
      <c r="K44" s="160">
        <v>190</v>
      </c>
      <c r="L44" s="24">
        <v>0</v>
      </c>
    </row>
    <row r="45" spans="1:12" s="270" customFormat="1" ht="12.95" customHeight="1" thickBot="1" x14ac:dyDescent="0.3">
      <c r="A45" s="60">
        <v>12</v>
      </c>
      <c r="B45" s="60">
        <v>50</v>
      </c>
      <c r="C45" s="95">
        <v>5512</v>
      </c>
      <c r="D45" s="6" t="s">
        <v>17</v>
      </c>
      <c r="E45" s="27"/>
      <c r="F45" s="27">
        <v>206</v>
      </c>
      <c r="G45" s="27">
        <v>0</v>
      </c>
      <c r="H45" s="27">
        <v>0</v>
      </c>
      <c r="I45" s="27">
        <v>36</v>
      </c>
      <c r="J45" s="27">
        <v>43</v>
      </c>
      <c r="K45" s="27">
        <v>43</v>
      </c>
      <c r="L45" s="68">
        <v>40</v>
      </c>
    </row>
    <row r="46" spans="1:12" ht="12.95" customHeight="1" thickBot="1" x14ac:dyDescent="0.3">
      <c r="A46" s="140">
        <v>12</v>
      </c>
      <c r="B46" s="141"/>
      <c r="C46" s="271" t="s">
        <v>606</v>
      </c>
      <c r="D46" s="271"/>
      <c r="E46" s="142">
        <f t="shared" ref="E46:L46" si="7">SUM(E44:E45)</f>
        <v>0</v>
      </c>
      <c r="F46" s="142">
        <f t="shared" si="7"/>
        <v>292</v>
      </c>
      <c r="G46" s="142">
        <f t="shared" si="7"/>
        <v>0</v>
      </c>
      <c r="H46" s="142">
        <f t="shared" si="7"/>
        <v>150</v>
      </c>
      <c r="I46" s="142">
        <f t="shared" si="7"/>
        <v>226</v>
      </c>
      <c r="J46" s="142">
        <f t="shared" si="7"/>
        <v>233</v>
      </c>
      <c r="K46" s="142">
        <f t="shared" si="7"/>
        <v>233</v>
      </c>
      <c r="L46" s="257">
        <f t="shared" si="7"/>
        <v>40</v>
      </c>
    </row>
    <row r="47" spans="1:12" ht="12.95" customHeight="1" x14ac:dyDescent="0.25">
      <c r="A47" s="67">
        <v>13</v>
      </c>
      <c r="B47" s="67">
        <v>70</v>
      </c>
      <c r="C47" s="269"/>
      <c r="D47" s="7" t="s">
        <v>115</v>
      </c>
      <c r="E47" s="160"/>
      <c r="F47" s="160">
        <v>259</v>
      </c>
      <c r="G47" s="160">
        <v>0</v>
      </c>
      <c r="H47" s="160">
        <v>0</v>
      </c>
      <c r="I47" s="160">
        <v>633</v>
      </c>
      <c r="J47" s="160">
        <v>831</v>
      </c>
      <c r="K47" s="160">
        <v>831</v>
      </c>
      <c r="L47" s="24">
        <v>0</v>
      </c>
    </row>
    <row r="48" spans="1:12" s="270" customFormat="1" ht="12.95" customHeight="1" thickBot="1" x14ac:dyDescent="0.3">
      <c r="A48" s="60">
        <v>13</v>
      </c>
      <c r="B48" s="60">
        <v>40</v>
      </c>
      <c r="C48" s="95">
        <v>5311</v>
      </c>
      <c r="D48" s="6" t="s">
        <v>18</v>
      </c>
      <c r="E48" s="27">
        <v>400</v>
      </c>
      <c r="F48" s="27">
        <v>363</v>
      </c>
      <c r="G48" s="27">
        <v>400</v>
      </c>
      <c r="H48" s="27">
        <v>400</v>
      </c>
      <c r="I48" s="27">
        <v>190</v>
      </c>
      <c r="J48" s="27">
        <v>274</v>
      </c>
      <c r="K48" s="27">
        <v>360</v>
      </c>
      <c r="L48" s="68">
        <v>400</v>
      </c>
    </row>
    <row r="49" spans="1:14" ht="12.95" customHeight="1" thickBot="1" x14ac:dyDescent="0.3">
      <c r="A49" s="140">
        <v>13</v>
      </c>
      <c r="B49" s="141"/>
      <c r="C49" s="271" t="s">
        <v>610</v>
      </c>
      <c r="D49" s="271"/>
      <c r="E49" s="142">
        <f t="shared" ref="E49:L49" si="8">SUM(E47:E48)</f>
        <v>400</v>
      </c>
      <c r="F49" s="142">
        <f t="shared" si="8"/>
        <v>622</v>
      </c>
      <c r="G49" s="142">
        <f t="shared" si="8"/>
        <v>400</v>
      </c>
      <c r="H49" s="142">
        <f t="shared" si="8"/>
        <v>400</v>
      </c>
      <c r="I49" s="142">
        <f t="shared" si="8"/>
        <v>823</v>
      </c>
      <c r="J49" s="142">
        <f t="shared" si="8"/>
        <v>1105</v>
      </c>
      <c r="K49" s="142">
        <f t="shared" si="8"/>
        <v>1191</v>
      </c>
      <c r="L49" s="257">
        <f t="shared" si="8"/>
        <v>400</v>
      </c>
    </row>
    <row r="50" spans="1:14" ht="12.95" customHeight="1" x14ac:dyDescent="0.25">
      <c r="A50" s="67">
        <v>15</v>
      </c>
      <c r="B50" s="67">
        <v>70</v>
      </c>
      <c r="C50" s="269"/>
      <c r="D50" s="7" t="s">
        <v>117</v>
      </c>
      <c r="E50" s="160">
        <v>31540</v>
      </c>
      <c r="F50" s="160">
        <v>34838</v>
      </c>
      <c r="G50" s="160">
        <v>33100</v>
      </c>
      <c r="H50" s="160">
        <v>34073</v>
      </c>
      <c r="I50" s="160">
        <v>18421</v>
      </c>
      <c r="J50" s="160">
        <v>28122</v>
      </c>
      <c r="K50" s="160"/>
      <c r="L50" s="24">
        <v>39058</v>
      </c>
    </row>
    <row r="51" spans="1:14" ht="12.95" customHeight="1" x14ac:dyDescent="0.25">
      <c r="A51" s="53">
        <v>15</v>
      </c>
      <c r="B51" s="53">
        <v>60</v>
      </c>
      <c r="C51" s="121">
        <v>2169</v>
      </c>
      <c r="D51" s="5" t="s">
        <v>748</v>
      </c>
      <c r="E51" s="29"/>
      <c r="F51" s="29">
        <v>226</v>
      </c>
      <c r="G51" s="29">
        <v>0</v>
      </c>
      <c r="H51" s="29">
        <v>0</v>
      </c>
      <c r="I51" s="29">
        <v>25</v>
      </c>
      <c r="J51" s="29">
        <v>38</v>
      </c>
      <c r="K51" s="29"/>
      <c r="L51" s="23">
        <v>0</v>
      </c>
    </row>
    <row r="52" spans="1:14" ht="12.95" customHeight="1" x14ac:dyDescent="0.25">
      <c r="A52" s="53">
        <v>15</v>
      </c>
      <c r="B52" s="53">
        <v>80</v>
      </c>
      <c r="C52" s="121">
        <v>2169</v>
      </c>
      <c r="D52" s="5" t="s">
        <v>116</v>
      </c>
      <c r="E52" s="29"/>
      <c r="F52" s="29"/>
      <c r="G52" s="29">
        <v>0</v>
      </c>
      <c r="H52" s="29">
        <v>0</v>
      </c>
      <c r="I52" s="29">
        <v>17</v>
      </c>
      <c r="J52" s="29">
        <v>25</v>
      </c>
      <c r="K52" s="29"/>
      <c r="L52" s="23">
        <v>0</v>
      </c>
    </row>
    <row r="53" spans="1:14" ht="12.95" customHeight="1" x14ac:dyDescent="0.25">
      <c r="A53" s="53">
        <v>15</v>
      </c>
      <c r="B53" s="53">
        <v>50</v>
      </c>
      <c r="C53" s="121">
        <v>2299</v>
      </c>
      <c r="D53" s="5" t="s">
        <v>19</v>
      </c>
      <c r="E53" s="29">
        <v>1100</v>
      </c>
      <c r="F53" s="29">
        <v>938</v>
      </c>
      <c r="G53" s="29">
        <v>12000</v>
      </c>
      <c r="H53" s="29">
        <v>13000</v>
      </c>
      <c r="I53" s="29">
        <v>8528</v>
      </c>
      <c r="J53" s="29">
        <v>12426</v>
      </c>
      <c r="K53" s="29">
        <v>16000</v>
      </c>
      <c r="L53" s="23">
        <v>14000</v>
      </c>
    </row>
    <row r="54" spans="1:14" ht="12.95" customHeight="1" x14ac:dyDescent="0.25">
      <c r="A54" s="53">
        <v>15</v>
      </c>
      <c r="B54" s="53">
        <v>20</v>
      </c>
      <c r="C54" s="121">
        <v>3119</v>
      </c>
      <c r="D54" s="5" t="s">
        <v>20</v>
      </c>
      <c r="E54" s="29"/>
      <c r="F54" s="29"/>
      <c r="G54" s="29">
        <v>0</v>
      </c>
      <c r="H54" s="29">
        <v>0</v>
      </c>
      <c r="I54" s="29">
        <v>1</v>
      </c>
      <c r="J54" s="29">
        <v>3</v>
      </c>
      <c r="K54" s="29"/>
      <c r="L54" s="23">
        <v>0</v>
      </c>
    </row>
    <row r="55" spans="1:14" ht="12.95" customHeight="1" x14ac:dyDescent="0.25">
      <c r="A55" s="53">
        <v>15</v>
      </c>
      <c r="B55" s="53">
        <v>20</v>
      </c>
      <c r="C55" s="121">
        <v>3329</v>
      </c>
      <c r="D55" s="5" t="s">
        <v>776</v>
      </c>
      <c r="E55" s="29"/>
      <c r="F55" s="29"/>
      <c r="G55" s="29"/>
      <c r="H55" s="29"/>
      <c r="I55" s="29"/>
      <c r="J55" s="29">
        <v>10</v>
      </c>
      <c r="K55" s="29"/>
      <c r="L55" s="23">
        <v>0</v>
      </c>
    </row>
    <row r="56" spans="1:14" ht="12.95" customHeight="1" x14ac:dyDescent="0.25">
      <c r="A56" s="53">
        <v>15</v>
      </c>
      <c r="B56" s="53">
        <v>81</v>
      </c>
      <c r="C56" s="121">
        <v>3719</v>
      </c>
      <c r="D56" s="5" t="s">
        <v>21</v>
      </c>
      <c r="E56" s="29"/>
      <c r="F56" s="29"/>
      <c r="G56" s="29">
        <v>0</v>
      </c>
      <c r="H56" s="29">
        <v>0</v>
      </c>
      <c r="I56" s="29">
        <v>0</v>
      </c>
      <c r="J56" s="29">
        <v>2</v>
      </c>
      <c r="K56" s="29"/>
      <c r="L56" s="23">
        <v>0</v>
      </c>
    </row>
    <row r="57" spans="1:14" ht="12.95" customHeight="1" x14ac:dyDescent="0.25">
      <c r="A57" s="53">
        <v>15</v>
      </c>
      <c r="B57" s="53">
        <v>81</v>
      </c>
      <c r="C57" s="121">
        <v>3729</v>
      </c>
      <c r="D57" s="5" t="s">
        <v>22</v>
      </c>
      <c r="E57" s="29"/>
      <c r="F57" s="29">
        <v>15</v>
      </c>
      <c r="G57" s="29">
        <v>0</v>
      </c>
      <c r="H57" s="29">
        <v>0</v>
      </c>
      <c r="I57" s="29">
        <v>1</v>
      </c>
      <c r="J57" s="29">
        <v>1</v>
      </c>
      <c r="K57" s="29"/>
      <c r="L57" s="23">
        <v>0</v>
      </c>
    </row>
    <row r="58" spans="1:14" ht="12.95" customHeight="1" x14ac:dyDescent="0.25">
      <c r="A58" s="53">
        <v>15</v>
      </c>
      <c r="B58" s="53">
        <v>81</v>
      </c>
      <c r="C58" s="121">
        <v>3749</v>
      </c>
      <c r="D58" s="5" t="s">
        <v>23</v>
      </c>
      <c r="E58" s="29"/>
      <c r="F58" s="29">
        <v>2</v>
      </c>
      <c r="G58" s="29">
        <v>0</v>
      </c>
      <c r="H58" s="29">
        <v>0</v>
      </c>
      <c r="I58" s="29">
        <v>1</v>
      </c>
      <c r="J58" s="29">
        <v>6</v>
      </c>
      <c r="K58" s="29"/>
      <c r="L58" s="23">
        <v>0</v>
      </c>
    </row>
    <row r="59" spans="1:14" ht="12.95" customHeight="1" x14ac:dyDescent="0.25">
      <c r="A59" s="53">
        <v>15</v>
      </c>
      <c r="B59" s="53">
        <v>81</v>
      </c>
      <c r="C59" s="121">
        <v>3769</v>
      </c>
      <c r="D59" s="5" t="s">
        <v>777</v>
      </c>
      <c r="E59" s="29"/>
      <c r="F59" s="29"/>
      <c r="G59" s="29"/>
      <c r="H59" s="29"/>
      <c r="I59" s="29"/>
      <c r="J59" s="29">
        <v>5</v>
      </c>
      <c r="K59" s="29"/>
      <c r="L59" s="23"/>
    </row>
    <row r="60" spans="1:14" ht="12.95" customHeight="1" x14ac:dyDescent="0.25">
      <c r="A60" s="53">
        <v>15</v>
      </c>
      <c r="B60" s="53">
        <v>50</v>
      </c>
      <c r="C60" s="121">
        <v>5311</v>
      </c>
      <c r="D60" s="5" t="s">
        <v>18</v>
      </c>
      <c r="E60" s="29">
        <v>175</v>
      </c>
      <c r="F60" s="29">
        <v>216</v>
      </c>
      <c r="G60" s="29">
        <v>175</v>
      </c>
      <c r="H60" s="29">
        <v>175</v>
      </c>
      <c r="I60" s="29">
        <v>89</v>
      </c>
      <c r="J60" s="29">
        <v>164</v>
      </c>
      <c r="K60" s="29">
        <v>175</v>
      </c>
      <c r="L60" s="23">
        <v>170</v>
      </c>
    </row>
    <row r="61" spans="1:14" ht="12.95" customHeight="1" x14ac:dyDescent="0.25">
      <c r="A61" s="53">
        <v>15</v>
      </c>
      <c r="B61" s="53">
        <v>30</v>
      </c>
      <c r="C61" s="121">
        <v>6171</v>
      </c>
      <c r="D61" s="5" t="s">
        <v>778</v>
      </c>
      <c r="E61" s="29"/>
      <c r="F61" s="29"/>
      <c r="G61" s="29">
        <v>0</v>
      </c>
      <c r="H61" s="29">
        <v>0</v>
      </c>
      <c r="I61" s="29">
        <v>4</v>
      </c>
      <c r="J61" s="29">
        <v>7</v>
      </c>
      <c r="K61" s="29"/>
      <c r="L61" s="23">
        <v>0</v>
      </c>
      <c r="N61" s="277"/>
    </row>
    <row r="62" spans="1:14" ht="12.95" customHeight="1" x14ac:dyDescent="0.25">
      <c r="A62" s="53">
        <v>15</v>
      </c>
      <c r="B62" s="53">
        <v>50</v>
      </c>
      <c r="C62" s="121">
        <v>6171</v>
      </c>
      <c r="D62" s="5" t="s">
        <v>24</v>
      </c>
      <c r="E62" s="29">
        <v>2</v>
      </c>
      <c r="F62" s="29">
        <v>108</v>
      </c>
      <c r="G62" s="29">
        <v>2</v>
      </c>
      <c r="H62" s="29">
        <v>2</v>
      </c>
      <c r="I62" s="29">
        <v>2</v>
      </c>
      <c r="J62" s="29">
        <v>4</v>
      </c>
      <c r="K62" s="29">
        <v>2</v>
      </c>
      <c r="L62" s="23">
        <v>2</v>
      </c>
    </row>
    <row r="63" spans="1:14" ht="12.95" customHeight="1" x14ac:dyDescent="0.25">
      <c r="A63" s="53">
        <v>15</v>
      </c>
      <c r="B63" s="53">
        <v>70</v>
      </c>
      <c r="C63" s="121">
        <v>6171</v>
      </c>
      <c r="D63" s="5" t="s">
        <v>24</v>
      </c>
      <c r="E63" s="29"/>
      <c r="F63" s="29"/>
      <c r="G63" s="29">
        <v>0</v>
      </c>
      <c r="H63" s="29">
        <v>0</v>
      </c>
      <c r="I63" s="29">
        <v>27</v>
      </c>
      <c r="J63" s="29">
        <v>28</v>
      </c>
      <c r="K63" s="29"/>
      <c r="L63" s="23">
        <v>0</v>
      </c>
    </row>
    <row r="64" spans="1:14" ht="12.95" customHeight="1" x14ac:dyDescent="0.25">
      <c r="A64" s="53">
        <v>15</v>
      </c>
      <c r="B64" s="53">
        <v>54</v>
      </c>
      <c r="C64" s="121">
        <v>6330</v>
      </c>
      <c r="D64" s="5" t="s">
        <v>781</v>
      </c>
      <c r="E64" s="29">
        <v>1550</v>
      </c>
      <c r="F64" s="29">
        <v>1550</v>
      </c>
      <c r="G64" s="29">
        <v>1770</v>
      </c>
      <c r="H64" s="29">
        <v>1770</v>
      </c>
      <c r="I64" s="29">
        <v>885</v>
      </c>
      <c r="J64" s="29">
        <v>1770</v>
      </c>
      <c r="K64" s="29">
        <v>1770</v>
      </c>
      <c r="L64" s="23">
        <v>2350</v>
      </c>
    </row>
    <row r="65" spans="1:13" ht="12.95" customHeight="1" x14ac:dyDescent="0.25">
      <c r="A65" s="53">
        <v>15</v>
      </c>
      <c r="B65" s="53">
        <v>70</v>
      </c>
      <c r="C65" s="121">
        <v>6399</v>
      </c>
      <c r="D65" s="5" t="s">
        <v>15</v>
      </c>
      <c r="E65" s="29">
        <v>4000</v>
      </c>
      <c r="F65" s="29"/>
      <c r="G65" s="29">
        <v>4000</v>
      </c>
      <c r="H65" s="29">
        <v>0</v>
      </c>
      <c r="I65" s="29">
        <v>0</v>
      </c>
      <c r="J65" s="29">
        <v>0</v>
      </c>
      <c r="K65" s="29">
        <v>0</v>
      </c>
      <c r="L65" s="23">
        <v>0</v>
      </c>
    </row>
    <row r="66" spans="1:13" s="270" customFormat="1" ht="12.95" customHeight="1" thickBot="1" x14ac:dyDescent="0.3">
      <c r="A66" s="60">
        <v>15</v>
      </c>
      <c r="B66" s="60">
        <v>70</v>
      </c>
      <c r="C66" s="95">
        <v>6402</v>
      </c>
      <c r="D66" s="6" t="s">
        <v>25</v>
      </c>
      <c r="E66" s="27"/>
      <c r="F66" s="27"/>
      <c r="G66" s="27">
        <v>0</v>
      </c>
      <c r="H66" s="27">
        <v>11</v>
      </c>
      <c r="I66" s="27">
        <v>11</v>
      </c>
      <c r="J66" s="27">
        <v>11</v>
      </c>
      <c r="K66" s="27">
        <v>11</v>
      </c>
      <c r="L66" s="68">
        <v>0</v>
      </c>
    </row>
    <row r="67" spans="1:13" ht="12.95" customHeight="1" thickBot="1" x14ac:dyDescent="0.3">
      <c r="A67" s="140">
        <v>15</v>
      </c>
      <c r="B67" s="141"/>
      <c r="C67" s="271" t="s">
        <v>623</v>
      </c>
      <c r="D67" s="271"/>
      <c r="E67" s="142">
        <f t="shared" ref="E67:L67" si="9">SUM(E50:E66)</f>
        <v>38367</v>
      </c>
      <c r="F67" s="142">
        <f t="shared" si="9"/>
        <v>37893</v>
      </c>
      <c r="G67" s="142">
        <f t="shared" si="9"/>
        <v>51047</v>
      </c>
      <c r="H67" s="142">
        <f t="shared" si="9"/>
        <v>49031</v>
      </c>
      <c r="I67" s="142">
        <f t="shared" si="9"/>
        <v>28012</v>
      </c>
      <c r="J67" s="142">
        <f t="shared" si="9"/>
        <v>42622</v>
      </c>
      <c r="K67" s="142">
        <f t="shared" si="9"/>
        <v>17958</v>
      </c>
      <c r="L67" s="257">
        <f t="shared" si="9"/>
        <v>55580</v>
      </c>
      <c r="M67" s="277"/>
    </row>
    <row r="68" spans="1:13" ht="12.95" customHeight="1" x14ac:dyDescent="0.25">
      <c r="A68" s="67">
        <v>16</v>
      </c>
      <c r="B68" s="67">
        <v>70</v>
      </c>
      <c r="C68" s="269">
        <v>6310</v>
      </c>
      <c r="D68" s="7" t="s">
        <v>2</v>
      </c>
      <c r="E68" s="160">
        <v>3</v>
      </c>
      <c r="F68" s="160">
        <v>1534</v>
      </c>
      <c r="G68" s="160">
        <v>3</v>
      </c>
      <c r="H68" s="160">
        <v>1197</v>
      </c>
      <c r="I68" s="160">
        <v>1214</v>
      </c>
      <c r="J68" s="160">
        <v>1233</v>
      </c>
      <c r="K68" s="160"/>
      <c r="L68" s="24">
        <v>5</v>
      </c>
    </row>
    <row r="69" spans="1:13" ht="12.95" customHeight="1" x14ac:dyDescent="0.25">
      <c r="A69" s="53">
        <v>16</v>
      </c>
      <c r="B69" s="53">
        <v>70</v>
      </c>
      <c r="C69" s="121">
        <v>6320</v>
      </c>
      <c r="D69" s="5" t="s">
        <v>26</v>
      </c>
      <c r="E69" s="29"/>
      <c r="F69" s="29">
        <v>123</v>
      </c>
      <c r="G69" s="29">
        <v>0</v>
      </c>
      <c r="H69" s="29">
        <v>160</v>
      </c>
      <c r="I69" s="29">
        <v>65</v>
      </c>
      <c r="J69" s="29">
        <v>337</v>
      </c>
      <c r="K69" s="29"/>
      <c r="L69" s="23">
        <v>0</v>
      </c>
    </row>
    <row r="70" spans="1:13" s="270" customFormat="1" ht="12.95" customHeight="1" thickBot="1" x14ac:dyDescent="0.3">
      <c r="A70" s="60">
        <v>16</v>
      </c>
      <c r="B70" s="60">
        <v>70</v>
      </c>
      <c r="C70" s="95">
        <v>6409</v>
      </c>
      <c r="D70" s="6" t="s">
        <v>27</v>
      </c>
      <c r="E70" s="27"/>
      <c r="F70" s="27"/>
      <c r="G70" s="27">
        <v>0</v>
      </c>
      <c r="H70" s="27">
        <v>0</v>
      </c>
      <c r="I70" s="27">
        <v>0</v>
      </c>
      <c r="J70" s="27">
        <v>0</v>
      </c>
      <c r="K70" s="27"/>
      <c r="L70" s="68">
        <v>0</v>
      </c>
    </row>
    <row r="71" spans="1:13" ht="12.95" customHeight="1" thickBot="1" x14ac:dyDescent="0.3">
      <c r="A71" s="140">
        <v>16</v>
      </c>
      <c r="B71" s="141"/>
      <c r="C71" s="271" t="s">
        <v>625</v>
      </c>
      <c r="D71" s="271"/>
      <c r="E71" s="142">
        <f t="shared" ref="E71:L71" si="10">SUM(E68:E70)</f>
        <v>3</v>
      </c>
      <c r="F71" s="142">
        <f t="shared" si="10"/>
        <v>1657</v>
      </c>
      <c r="G71" s="142">
        <f t="shared" si="10"/>
        <v>3</v>
      </c>
      <c r="H71" s="142">
        <f t="shared" si="10"/>
        <v>1357</v>
      </c>
      <c r="I71" s="142">
        <f t="shared" si="10"/>
        <v>1279</v>
      </c>
      <c r="J71" s="142">
        <f t="shared" si="10"/>
        <v>1570</v>
      </c>
      <c r="K71" s="142">
        <f t="shared" si="10"/>
        <v>0</v>
      </c>
      <c r="L71" s="257">
        <f t="shared" si="10"/>
        <v>5</v>
      </c>
    </row>
    <row r="72" spans="1:13" ht="12.95" customHeight="1" x14ac:dyDescent="0.25">
      <c r="A72" s="67">
        <v>17</v>
      </c>
      <c r="B72" s="67">
        <v>70</v>
      </c>
      <c r="C72" s="269"/>
      <c r="D72" s="7" t="s">
        <v>118</v>
      </c>
      <c r="E72" s="160">
        <v>500</v>
      </c>
      <c r="F72" s="160">
        <v>481</v>
      </c>
      <c r="G72" s="160">
        <v>500</v>
      </c>
      <c r="H72" s="160">
        <v>500</v>
      </c>
      <c r="I72" s="160">
        <v>450</v>
      </c>
      <c r="J72" s="160">
        <v>459</v>
      </c>
      <c r="K72" s="160">
        <v>470</v>
      </c>
      <c r="L72" s="24">
        <v>480</v>
      </c>
    </row>
    <row r="73" spans="1:13" ht="12.95" customHeight="1" x14ac:dyDescent="0.25">
      <c r="A73" s="53">
        <v>17</v>
      </c>
      <c r="B73" s="53">
        <v>70</v>
      </c>
      <c r="C73" s="121"/>
      <c r="D73" s="5" t="s">
        <v>119</v>
      </c>
      <c r="E73" s="29">
        <v>45</v>
      </c>
      <c r="F73" s="29">
        <v>101</v>
      </c>
      <c r="G73" s="29">
        <v>45</v>
      </c>
      <c r="H73" s="29">
        <v>45</v>
      </c>
      <c r="I73" s="29">
        <v>95</v>
      </c>
      <c r="J73" s="29">
        <v>113</v>
      </c>
      <c r="K73" s="29">
        <v>115</v>
      </c>
      <c r="L73" s="23">
        <v>73</v>
      </c>
    </row>
    <row r="74" spans="1:13" ht="12.95" customHeight="1" x14ac:dyDescent="0.25">
      <c r="A74" s="53">
        <v>17</v>
      </c>
      <c r="B74" s="53">
        <v>81</v>
      </c>
      <c r="C74" s="121">
        <v>1036</v>
      </c>
      <c r="D74" s="5" t="s">
        <v>28</v>
      </c>
      <c r="E74" s="29">
        <v>46</v>
      </c>
      <c r="F74" s="29">
        <v>46</v>
      </c>
      <c r="G74" s="29">
        <v>46</v>
      </c>
      <c r="H74" s="29">
        <v>46</v>
      </c>
      <c r="I74" s="29">
        <v>0</v>
      </c>
      <c r="J74" s="29">
        <v>23</v>
      </c>
      <c r="K74" s="29">
        <v>46</v>
      </c>
      <c r="L74" s="23">
        <v>46</v>
      </c>
    </row>
    <row r="75" spans="1:13" ht="12.95" customHeight="1" x14ac:dyDescent="0.25">
      <c r="A75" s="53">
        <v>17</v>
      </c>
      <c r="B75" s="53">
        <v>81</v>
      </c>
      <c r="C75" s="121">
        <v>2310</v>
      </c>
      <c r="D75" s="5" t="s">
        <v>29</v>
      </c>
      <c r="E75" s="29"/>
      <c r="F75" s="29"/>
      <c r="G75" s="29">
        <v>0</v>
      </c>
      <c r="H75" s="29">
        <v>0</v>
      </c>
      <c r="I75" s="29">
        <v>0</v>
      </c>
      <c r="J75" s="29">
        <v>1</v>
      </c>
      <c r="K75" s="29">
        <v>1</v>
      </c>
      <c r="L75" s="23">
        <v>0</v>
      </c>
    </row>
    <row r="76" spans="1:13" ht="12.95" customHeight="1" x14ac:dyDescent="0.25">
      <c r="A76" s="53">
        <v>17</v>
      </c>
      <c r="B76" s="53">
        <v>81</v>
      </c>
      <c r="C76" s="121">
        <v>2321</v>
      </c>
      <c r="D76" s="5" t="s">
        <v>783</v>
      </c>
      <c r="E76" s="29">
        <v>190</v>
      </c>
      <c r="F76" s="29">
        <v>243</v>
      </c>
      <c r="G76" s="29">
        <v>190</v>
      </c>
      <c r="H76" s="29">
        <v>190</v>
      </c>
      <c r="I76" s="29">
        <v>179</v>
      </c>
      <c r="J76" s="29">
        <v>219</v>
      </c>
      <c r="K76" s="29">
        <v>219</v>
      </c>
      <c r="L76" s="23">
        <v>190</v>
      </c>
    </row>
    <row r="77" spans="1:13" s="270" customFormat="1" ht="12.95" customHeight="1" thickBot="1" x14ac:dyDescent="0.3">
      <c r="A77" s="60">
        <v>17</v>
      </c>
      <c r="B77" s="60">
        <v>81</v>
      </c>
      <c r="C77" s="95">
        <v>3744</v>
      </c>
      <c r="D77" s="6" t="s">
        <v>782</v>
      </c>
      <c r="E77" s="27"/>
      <c r="F77" s="27"/>
      <c r="G77" s="27">
        <v>0</v>
      </c>
      <c r="H77" s="27">
        <v>0</v>
      </c>
      <c r="I77" s="27">
        <v>1</v>
      </c>
      <c r="J77" s="27">
        <v>1</v>
      </c>
      <c r="K77" s="27">
        <v>1</v>
      </c>
      <c r="L77" s="68">
        <v>0</v>
      </c>
    </row>
    <row r="78" spans="1:13" ht="12.95" customHeight="1" thickBot="1" x14ac:dyDescent="0.3">
      <c r="A78" s="140">
        <v>17</v>
      </c>
      <c r="B78" s="141"/>
      <c r="C78" s="271" t="s">
        <v>631</v>
      </c>
      <c r="D78" s="271"/>
      <c r="E78" s="142">
        <f t="shared" ref="E78:L78" si="11">SUM(E72:E77)</f>
        <v>781</v>
      </c>
      <c r="F78" s="142">
        <f t="shared" si="11"/>
        <v>871</v>
      </c>
      <c r="G78" s="142">
        <f t="shared" si="11"/>
        <v>781</v>
      </c>
      <c r="H78" s="142">
        <f t="shared" si="11"/>
        <v>781</v>
      </c>
      <c r="I78" s="142">
        <f t="shared" si="11"/>
        <v>725</v>
      </c>
      <c r="J78" s="142">
        <f t="shared" si="11"/>
        <v>816</v>
      </c>
      <c r="K78" s="142">
        <f t="shared" si="11"/>
        <v>852</v>
      </c>
      <c r="L78" s="257">
        <f t="shared" si="11"/>
        <v>789</v>
      </c>
    </row>
    <row r="79" spans="1:13" ht="12.95" customHeight="1" x14ac:dyDescent="0.25">
      <c r="A79" s="67">
        <v>18</v>
      </c>
      <c r="B79" s="67">
        <v>70</v>
      </c>
      <c r="C79" s="269"/>
      <c r="D79" s="7" t="s">
        <v>120</v>
      </c>
      <c r="E79" s="160">
        <v>222810</v>
      </c>
      <c r="F79" s="160">
        <v>243235</v>
      </c>
      <c r="G79" s="160">
        <v>250810</v>
      </c>
      <c r="H79" s="160">
        <v>256325</v>
      </c>
      <c r="I79" s="160">
        <v>134908</v>
      </c>
      <c r="J79" s="160">
        <v>200616</v>
      </c>
      <c r="K79" s="160"/>
      <c r="L79" s="24">
        <v>271130</v>
      </c>
    </row>
    <row r="80" spans="1:13" ht="12.95" customHeight="1" x14ac:dyDescent="0.25">
      <c r="A80" s="67">
        <v>18</v>
      </c>
      <c r="B80" s="67">
        <v>70</v>
      </c>
      <c r="C80" s="269">
        <v>1069</v>
      </c>
      <c r="D80" s="7" t="s">
        <v>792</v>
      </c>
      <c r="E80" s="160">
        <v>0</v>
      </c>
      <c r="F80" s="160">
        <v>0</v>
      </c>
      <c r="G80" s="160">
        <v>0</v>
      </c>
      <c r="H80" s="160">
        <v>0</v>
      </c>
      <c r="I80" s="160">
        <v>0</v>
      </c>
      <c r="J80" s="160">
        <v>22</v>
      </c>
      <c r="K80" s="160"/>
      <c r="L80" s="24"/>
    </row>
    <row r="81" spans="1:12" ht="12.95" customHeight="1" x14ac:dyDescent="0.25">
      <c r="A81" s="53">
        <v>18</v>
      </c>
      <c r="B81" s="53">
        <v>81</v>
      </c>
      <c r="C81" s="121">
        <v>3729</v>
      </c>
      <c r="D81" s="5" t="s">
        <v>22</v>
      </c>
      <c r="E81" s="29">
        <v>0</v>
      </c>
      <c r="F81" s="29">
        <v>0</v>
      </c>
      <c r="G81" s="29">
        <v>0</v>
      </c>
      <c r="H81" s="29">
        <v>0</v>
      </c>
      <c r="I81" s="29">
        <v>40</v>
      </c>
      <c r="J81" s="29">
        <v>63</v>
      </c>
      <c r="K81" s="29"/>
      <c r="L81" s="23">
        <v>0</v>
      </c>
    </row>
    <row r="82" spans="1:12" s="270" customFormat="1" ht="12.95" customHeight="1" thickBot="1" x14ac:dyDescent="0.3">
      <c r="A82" s="60">
        <v>18</v>
      </c>
      <c r="B82" s="60">
        <v>70</v>
      </c>
      <c r="C82" s="95">
        <v>6409</v>
      </c>
      <c r="D82" s="6" t="s">
        <v>27</v>
      </c>
      <c r="E82" s="27">
        <v>0</v>
      </c>
      <c r="F82" s="27">
        <v>0</v>
      </c>
      <c r="G82" s="27">
        <v>0</v>
      </c>
      <c r="H82" s="27">
        <v>0</v>
      </c>
      <c r="I82" s="27">
        <v>2</v>
      </c>
      <c r="J82" s="27">
        <v>3</v>
      </c>
      <c r="K82" s="27"/>
      <c r="L82" s="68">
        <v>0</v>
      </c>
    </row>
    <row r="83" spans="1:12" s="270" customFormat="1" ht="12.95" customHeight="1" thickBot="1" x14ac:dyDescent="0.3">
      <c r="A83" s="140">
        <v>18</v>
      </c>
      <c r="B83" s="141"/>
      <c r="C83" s="271" t="s">
        <v>769</v>
      </c>
      <c r="D83" s="271"/>
      <c r="E83" s="142">
        <f t="shared" ref="E83:L83" si="12">SUM(E79:E82)</f>
        <v>222810</v>
      </c>
      <c r="F83" s="142">
        <f t="shared" si="12"/>
        <v>243235</v>
      </c>
      <c r="G83" s="142">
        <f t="shared" si="12"/>
        <v>250810</v>
      </c>
      <c r="H83" s="142">
        <f t="shared" si="12"/>
        <v>256325</v>
      </c>
      <c r="I83" s="142">
        <f t="shared" si="12"/>
        <v>134950</v>
      </c>
      <c r="J83" s="142">
        <f t="shared" si="12"/>
        <v>200704</v>
      </c>
      <c r="K83" s="142">
        <f t="shared" si="12"/>
        <v>0</v>
      </c>
      <c r="L83" s="257">
        <f t="shared" si="12"/>
        <v>271130</v>
      </c>
    </row>
    <row r="84" spans="1:12" ht="12.95" customHeight="1" thickBot="1" x14ac:dyDescent="0.3">
      <c r="A84" s="281"/>
      <c r="B84" s="281"/>
      <c r="C84" s="282"/>
      <c r="D84" s="282"/>
      <c r="E84" s="259"/>
      <c r="F84" s="259"/>
      <c r="G84" s="259"/>
      <c r="H84" s="259"/>
      <c r="I84" s="259"/>
      <c r="J84" s="259"/>
      <c r="K84" s="259"/>
      <c r="L84" s="259"/>
    </row>
    <row r="85" spans="1:12" s="284" customFormat="1" ht="12.95" customHeight="1" thickBot="1" x14ac:dyDescent="0.3">
      <c r="A85" s="283" t="s">
        <v>764</v>
      </c>
      <c r="B85" s="141"/>
      <c r="C85" s="141"/>
      <c r="D85" s="271"/>
      <c r="E85" s="142">
        <f t="shared" ref="E85:K85" si="13">E12+E14+E16+E26+E32+E34+E39+E43+E46+E49+E67+E71+E78+E83</f>
        <v>290000</v>
      </c>
      <c r="F85" s="142">
        <f t="shared" si="13"/>
        <v>337829</v>
      </c>
      <c r="G85" s="142">
        <f t="shared" si="13"/>
        <v>330538</v>
      </c>
      <c r="H85" s="142">
        <f t="shared" si="13"/>
        <v>362424</v>
      </c>
      <c r="I85" s="142">
        <f t="shared" si="13"/>
        <v>200688</v>
      </c>
      <c r="J85" s="142">
        <f t="shared" si="13"/>
        <v>298724</v>
      </c>
      <c r="K85" s="142">
        <f t="shared" si="13"/>
        <v>76289</v>
      </c>
      <c r="L85" s="257">
        <f>SUM(L12+L14+L16+L26+L32+L34+L39+L43+L46+L49+L67+L71+L78+L83)</f>
        <v>355500</v>
      </c>
    </row>
    <row r="86" spans="1:12" ht="12.95" customHeight="1" x14ac:dyDescent="0.25">
      <c r="A86" s="285"/>
      <c r="B86" s="285"/>
      <c r="C86" s="285"/>
      <c r="D86" s="286"/>
      <c r="E86" s="84"/>
      <c r="F86" s="84"/>
      <c r="G86" s="83"/>
      <c r="H86" s="84"/>
      <c r="I86" s="84"/>
      <c r="J86" s="84"/>
      <c r="K86" s="84"/>
      <c r="L86" s="287"/>
    </row>
  </sheetData>
  <pageMargins left="0.78740157480314965" right="0.70866141732283472" top="0.78740157480314965" bottom="0.78740157480314965" header="0.31496062992125984" footer="0.31496062992125984"/>
  <pageSetup paperSize="9" orientation="landscape" r:id="rId1"/>
  <headerFooter>
    <oddFooter>&amp;C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view="pageLayout" topLeftCell="A63" zoomScaleNormal="100" workbookViewId="0">
      <selection activeCell="D92" sqref="D92"/>
    </sheetView>
  </sheetViews>
  <sheetFormatPr defaultColWidth="9.140625" defaultRowHeight="12.95" customHeight="1" x14ac:dyDescent="0.25"/>
  <cols>
    <col min="1" max="1" width="3.28515625" style="174" customWidth="1"/>
    <col min="2" max="2" width="4" style="174" customWidth="1"/>
    <col min="3" max="3" width="5.85546875" style="199" customWidth="1"/>
    <col min="4" max="4" width="42.5703125" style="82" customWidth="1"/>
    <col min="5" max="10" width="8.7109375" style="200" customWidth="1"/>
    <col min="11" max="11" width="8.7109375" style="201" customWidth="1"/>
    <col min="12" max="12" width="9" style="201" customWidth="1"/>
    <col min="13" max="16384" width="9.140625" style="82"/>
  </cols>
  <sheetData>
    <row r="1" spans="1:12" ht="12.95" customHeight="1" x14ac:dyDescent="0.25">
      <c r="A1" s="169" t="s">
        <v>905</v>
      </c>
      <c r="B1" s="170"/>
      <c r="C1" s="170"/>
      <c r="D1" s="171"/>
      <c r="E1" s="172"/>
      <c r="F1" s="172"/>
      <c r="G1" s="172"/>
      <c r="H1" s="172"/>
      <c r="I1" s="172"/>
      <c r="J1" s="172"/>
      <c r="K1" s="173"/>
      <c r="L1" s="173"/>
    </row>
    <row r="2" spans="1:12" ht="12.95" customHeight="1" thickBot="1" x14ac:dyDescent="0.3">
      <c r="B2" s="175"/>
      <c r="C2" s="176"/>
      <c r="D2" s="169"/>
      <c r="E2" s="177"/>
      <c r="F2" s="177"/>
      <c r="G2" s="177"/>
      <c r="H2" s="177"/>
      <c r="I2" s="177"/>
      <c r="J2" s="177"/>
      <c r="K2" s="178"/>
      <c r="L2" s="178"/>
    </row>
    <row r="3" spans="1:12" s="244" customFormat="1" ht="12.95" customHeight="1" thickBot="1" x14ac:dyDescent="0.3">
      <c r="A3" s="245" t="s">
        <v>0</v>
      </c>
      <c r="B3" s="246" t="s">
        <v>55</v>
      </c>
      <c r="C3" s="247" t="s">
        <v>467</v>
      </c>
      <c r="D3" s="246" t="s">
        <v>1</v>
      </c>
      <c r="E3" s="248" t="s">
        <v>122</v>
      </c>
      <c r="F3" s="248" t="s">
        <v>123</v>
      </c>
      <c r="G3" s="248" t="s">
        <v>56</v>
      </c>
      <c r="H3" s="248" t="s">
        <v>57</v>
      </c>
      <c r="I3" s="248" t="s">
        <v>58</v>
      </c>
      <c r="J3" s="249" t="s">
        <v>121</v>
      </c>
      <c r="K3" s="246" t="s">
        <v>124</v>
      </c>
      <c r="L3" s="250" t="s">
        <v>722</v>
      </c>
    </row>
    <row r="4" spans="1:12" ht="12.95" customHeight="1" x14ac:dyDescent="0.25">
      <c r="A4" s="206">
        <v>1</v>
      </c>
      <c r="B4" s="206">
        <v>10</v>
      </c>
      <c r="C4" s="206">
        <v>2143</v>
      </c>
      <c r="D4" s="207" t="s">
        <v>803</v>
      </c>
      <c r="E4" s="208"/>
      <c r="F4" s="208"/>
      <c r="G4" s="208"/>
      <c r="H4" s="208">
        <v>50</v>
      </c>
      <c r="I4" s="208">
        <v>50</v>
      </c>
      <c r="J4" s="208">
        <v>50</v>
      </c>
      <c r="K4" s="209">
        <v>50</v>
      </c>
      <c r="L4" s="209">
        <v>0</v>
      </c>
    </row>
    <row r="5" spans="1:12" ht="12.95" customHeight="1" x14ac:dyDescent="0.25">
      <c r="A5" s="179">
        <v>1</v>
      </c>
      <c r="B5" s="179">
        <v>20</v>
      </c>
      <c r="C5" s="179">
        <v>2143</v>
      </c>
      <c r="D5" s="180" t="s">
        <v>32</v>
      </c>
      <c r="E5" s="181">
        <v>500</v>
      </c>
      <c r="F5" s="181">
        <v>500</v>
      </c>
      <c r="G5" s="181">
        <v>750</v>
      </c>
      <c r="H5" s="181">
        <v>760</v>
      </c>
      <c r="I5" s="181">
        <v>183</v>
      </c>
      <c r="J5" s="181">
        <v>309</v>
      </c>
      <c r="K5" s="182">
        <v>760</v>
      </c>
      <c r="L5" s="182">
        <v>750</v>
      </c>
    </row>
    <row r="6" spans="1:12" ht="12.95" customHeight="1" thickBot="1" x14ac:dyDescent="0.3">
      <c r="A6" s="202">
        <v>1</v>
      </c>
      <c r="B6" s="202">
        <v>20</v>
      </c>
      <c r="C6" s="202">
        <v>6223</v>
      </c>
      <c r="D6" s="203" t="s">
        <v>793</v>
      </c>
      <c r="E6" s="204">
        <v>530</v>
      </c>
      <c r="F6" s="204">
        <v>474</v>
      </c>
      <c r="G6" s="204">
        <v>535</v>
      </c>
      <c r="H6" s="204">
        <v>644</v>
      </c>
      <c r="I6" s="204">
        <v>460</v>
      </c>
      <c r="J6" s="204">
        <v>477</v>
      </c>
      <c r="K6" s="205">
        <v>644</v>
      </c>
      <c r="L6" s="205">
        <v>535</v>
      </c>
    </row>
    <row r="7" spans="1:12" s="183" customFormat="1" ht="12.95" customHeight="1" thickBot="1" x14ac:dyDescent="0.3">
      <c r="A7" s="35">
        <v>1</v>
      </c>
      <c r="B7" s="234" t="s">
        <v>584</v>
      </c>
      <c r="C7" s="231"/>
      <c r="D7" s="231"/>
      <c r="E7" s="235">
        <f>SUM(E5:E6)</f>
        <v>1030</v>
      </c>
      <c r="F7" s="210">
        <f t="shared" ref="F7:L7" si="0">SUM(F4:F6)</f>
        <v>974</v>
      </c>
      <c r="G7" s="210">
        <f t="shared" si="0"/>
        <v>1285</v>
      </c>
      <c r="H7" s="210">
        <f t="shared" si="0"/>
        <v>1454</v>
      </c>
      <c r="I7" s="210">
        <f t="shared" si="0"/>
        <v>693</v>
      </c>
      <c r="J7" s="210">
        <f t="shared" si="0"/>
        <v>836</v>
      </c>
      <c r="K7" s="211">
        <f t="shared" si="0"/>
        <v>1454</v>
      </c>
      <c r="L7" s="212">
        <f t="shared" si="0"/>
        <v>1285</v>
      </c>
    </row>
    <row r="8" spans="1:12" ht="12.95" customHeight="1" x14ac:dyDescent="0.25">
      <c r="A8" s="206">
        <v>2</v>
      </c>
      <c r="B8" s="206">
        <v>20</v>
      </c>
      <c r="C8" s="206">
        <v>3111</v>
      </c>
      <c r="D8" s="207" t="s">
        <v>4</v>
      </c>
      <c r="E8" s="208">
        <v>2915</v>
      </c>
      <c r="F8" s="208">
        <v>2748</v>
      </c>
      <c r="G8" s="208">
        <v>3015</v>
      </c>
      <c r="H8" s="208">
        <v>2921</v>
      </c>
      <c r="I8" s="208">
        <v>1567</v>
      </c>
      <c r="J8" s="208">
        <v>2186</v>
      </c>
      <c r="K8" s="209">
        <v>2833</v>
      </c>
      <c r="L8" s="209">
        <v>3015</v>
      </c>
    </row>
    <row r="9" spans="1:12" ht="12.95" customHeight="1" x14ac:dyDescent="0.25">
      <c r="A9" s="179">
        <v>2</v>
      </c>
      <c r="B9" s="179">
        <v>20</v>
      </c>
      <c r="C9" s="179">
        <v>3111</v>
      </c>
      <c r="D9" s="180" t="s">
        <v>125</v>
      </c>
      <c r="E9" s="181"/>
      <c r="F9" s="181">
        <v>329</v>
      </c>
      <c r="G9" s="181">
        <v>0</v>
      </c>
      <c r="H9" s="181">
        <v>0</v>
      </c>
      <c r="I9" s="181">
        <v>0</v>
      </c>
      <c r="J9" s="181">
        <v>0</v>
      </c>
      <c r="K9" s="182">
        <v>0</v>
      </c>
      <c r="L9" s="182">
        <v>0</v>
      </c>
    </row>
    <row r="10" spans="1:12" ht="12.95" customHeight="1" x14ac:dyDescent="0.25">
      <c r="A10" s="179">
        <v>2</v>
      </c>
      <c r="B10" s="179">
        <v>20</v>
      </c>
      <c r="C10" s="179">
        <v>3113</v>
      </c>
      <c r="D10" s="180" t="s">
        <v>5</v>
      </c>
      <c r="E10" s="181">
        <v>15270</v>
      </c>
      <c r="F10" s="181">
        <v>15308</v>
      </c>
      <c r="G10" s="181">
        <v>15028</v>
      </c>
      <c r="H10" s="181">
        <v>15040</v>
      </c>
      <c r="I10" s="181">
        <v>7383</v>
      </c>
      <c r="J10" s="181">
        <v>11106</v>
      </c>
      <c r="K10" s="182">
        <v>15044</v>
      </c>
      <c r="L10" s="182">
        <v>16678</v>
      </c>
    </row>
    <row r="11" spans="1:12" ht="12.95" customHeight="1" x14ac:dyDescent="0.25">
      <c r="A11" s="179">
        <v>2</v>
      </c>
      <c r="B11" s="179">
        <v>20</v>
      </c>
      <c r="C11" s="179">
        <v>3113</v>
      </c>
      <c r="D11" s="180" t="s">
        <v>126</v>
      </c>
      <c r="E11" s="181"/>
      <c r="F11" s="181">
        <v>1838</v>
      </c>
      <c r="G11" s="181">
        <v>0</v>
      </c>
      <c r="H11" s="181">
        <v>919</v>
      </c>
      <c r="I11" s="181">
        <v>0</v>
      </c>
      <c r="J11" s="181">
        <v>273</v>
      </c>
      <c r="K11" s="182">
        <v>3817</v>
      </c>
      <c r="L11" s="182">
        <v>0</v>
      </c>
    </row>
    <row r="12" spans="1:12" ht="12.95" customHeight="1" x14ac:dyDescent="0.25">
      <c r="A12" s="179">
        <v>2</v>
      </c>
      <c r="B12" s="179">
        <v>20</v>
      </c>
      <c r="C12" s="179">
        <v>3141</v>
      </c>
      <c r="D12" s="180" t="s">
        <v>34</v>
      </c>
      <c r="E12" s="181">
        <v>1300</v>
      </c>
      <c r="F12" s="181">
        <v>1310</v>
      </c>
      <c r="G12" s="181">
        <v>1300</v>
      </c>
      <c r="H12" s="181">
        <v>1300</v>
      </c>
      <c r="I12" s="181">
        <v>595</v>
      </c>
      <c r="J12" s="181">
        <v>920</v>
      </c>
      <c r="K12" s="182">
        <v>1300</v>
      </c>
      <c r="L12" s="182">
        <v>1300</v>
      </c>
    </row>
    <row r="13" spans="1:12" ht="12.95" customHeight="1" x14ac:dyDescent="0.25">
      <c r="A13" s="179">
        <v>2</v>
      </c>
      <c r="B13" s="179">
        <v>20</v>
      </c>
      <c r="C13" s="179">
        <v>3231</v>
      </c>
      <c r="D13" s="180" t="s">
        <v>6</v>
      </c>
      <c r="E13" s="181">
        <v>150</v>
      </c>
      <c r="F13" s="181">
        <v>8</v>
      </c>
      <c r="G13" s="181">
        <v>150</v>
      </c>
      <c r="H13" s="181">
        <v>150</v>
      </c>
      <c r="I13" s="181">
        <v>0</v>
      </c>
      <c r="J13" s="181">
        <v>0</v>
      </c>
      <c r="K13" s="182">
        <v>150</v>
      </c>
      <c r="L13" s="182">
        <v>150</v>
      </c>
    </row>
    <row r="14" spans="1:12" ht="12.95" customHeight="1" x14ac:dyDescent="0.25">
      <c r="A14" s="179">
        <v>2</v>
      </c>
      <c r="B14" s="179">
        <v>20</v>
      </c>
      <c r="C14" s="179">
        <v>3299</v>
      </c>
      <c r="D14" s="180" t="s">
        <v>182</v>
      </c>
      <c r="E14" s="181">
        <v>150</v>
      </c>
      <c r="F14" s="181">
        <v>150</v>
      </c>
      <c r="G14" s="181">
        <v>150</v>
      </c>
      <c r="H14" s="181">
        <v>150</v>
      </c>
      <c r="I14" s="181">
        <v>150</v>
      </c>
      <c r="J14" s="181">
        <v>150</v>
      </c>
      <c r="K14" s="182">
        <v>150</v>
      </c>
      <c r="L14" s="182">
        <v>150</v>
      </c>
    </row>
    <row r="15" spans="1:12" ht="12.95" customHeight="1" thickBot="1" x14ac:dyDescent="0.3">
      <c r="A15" s="202">
        <v>2</v>
      </c>
      <c r="B15" s="202">
        <v>20</v>
      </c>
      <c r="C15" s="202">
        <v>3421</v>
      </c>
      <c r="D15" s="203" t="s">
        <v>127</v>
      </c>
      <c r="E15" s="204">
        <v>1120</v>
      </c>
      <c r="F15" s="204">
        <v>1123</v>
      </c>
      <c r="G15" s="204">
        <v>1120</v>
      </c>
      <c r="H15" s="204">
        <v>1120</v>
      </c>
      <c r="I15" s="204">
        <v>585</v>
      </c>
      <c r="J15" s="204">
        <v>855</v>
      </c>
      <c r="K15" s="205">
        <v>1120</v>
      </c>
      <c r="L15" s="205">
        <v>1120</v>
      </c>
    </row>
    <row r="16" spans="1:12" s="183" customFormat="1" ht="12.95" customHeight="1" thickBot="1" x14ac:dyDescent="0.3">
      <c r="A16" s="214">
        <v>2</v>
      </c>
      <c r="B16" s="215"/>
      <c r="C16" s="145" t="s">
        <v>586</v>
      </c>
      <c r="D16" s="216"/>
      <c r="E16" s="210">
        <f t="shared" ref="E16:L16" si="1">SUM(E8:E15)</f>
        <v>20905</v>
      </c>
      <c r="F16" s="210">
        <f t="shared" si="1"/>
        <v>22814</v>
      </c>
      <c r="G16" s="210">
        <f t="shared" si="1"/>
        <v>20763</v>
      </c>
      <c r="H16" s="210">
        <f t="shared" si="1"/>
        <v>21600</v>
      </c>
      <c r="I16" s="210">
        <f t="shared" si="1"/>
        <v>10280</v>
      </c>
      <c r="J16" s="210">
        <f t="shared" si="1"/>
        <v>15490</v>
      </c>
      <c r="K16" s="211">
        <f t="shared" si="1"/>
        <v>24414</v>
      </c>
      <c r="L16" s="212">
        <f t="shared" si="1"/>
        <v>22413</v>
      </c>
    </row>
    <row r="17" spans="1:15" ht="12.95" customHeight="1" x14ac:dyDescent="0.25">
      <c r="A17" s="206">
        <v>3</v>
      </c>
      <c r="B17" s="206">
        <v>20</v>
      </c>
      <c r="C17" s="206">
        <v>3311</v>
      </c>
      <c r="D17" s="207" t="s">
        <v>794</v>
      </c>
      <c r="E17" s="208">
        <v>250</v>
      </c>
      <c r="F17" s="208">
        <v>250</v>
      </c>
      <c r="G17" s="208">
        <v>250</v>
      </c>
      <c r="H17" s="208">
        <v>250</v>
      </c>
      <c r="I17" s="208">
        <v>250</v>
      </c>
      <c r="J17" s="208">
        <v>250</v>
      </c>
      <c r="K17" s="209">
        <v>250</v>
      </c>
      <c r="L17" s="209">
        <v>250</v>
      </c>
    </row>
    <row r="18" spans="1:15" ht="12.95" customHeight="1" x14ac:dyDescent="0.25">
      <c r="A18" s="179">
        <v>3</v>
      </c>
      <c r="B18" s="179">
        <v>20</v>
      </c>
      <c r="C18" s="179">
        <v>3319</v>
      </c>
      <c r="D18" s="180" t="s">
        <v>795</v>
      </c>
      <c r="E18" s="181">
        <v>70</v>
      </c>
      <c r="F18" s="181">
        <v>58</v>
      </c>
      <c r="G18" s="181">
        <v>70</v>
      </c>
      <c r="H18" s="181">
        <v>70</v>
      </c>
      <c r="I18" s="181">
        <v>19</v>
      </c>
      <c r="J18" s="181">
        <v>31</v>
      </c>
      <c r="K18" s="182">
        <v>70</v>
      </c>
      <c r="L18" s="182">
        <v>70</v>
      </c>
    </row>
    <row r="19" spans="1:15" ht="12.95" customHeight="1" x14ac:dyDescent="0.25">
      <c r="A19" s="179">
        <v>3</v>
      </c>
      <c r="B19" s="179">
        <v>20</v>
      </c>
      <c r="C19" s="179">
        <v>3322</v>
      </c>
      <c r="D19" s="180" t="s">
        <v>797</v>
      </c>
      <c r="E19" s="181">
        <v>560</v>
      </c>
      <c r="F19" s="181">
        <v>376</v>
      </c>
      <c r="G19" s="181">
        <v>604</v>
      </c>
      <c r="H19" s="181">
        <v>647</v>
      </c>
      <c r="I19" s="181">
        <v>312</v>
      </c>
      <c r="J19" s="181">
        <v>312</v>
      </c>
      <c r="K19" s="182">
        <v>547</v>
      </c>
      <c r="L19" s="182">
        <v>717</v>
      </c>
    </row>
    <row r="20" spans="1:15" ht="12.95" customHeight="1" x14ac:dyDescent="0.25">
      <c r="A20" s="179">
        <v>3</v>
      </c>
      <c r="B20" s="179">
        <v>20</v>
      </c>
      <c r="C20" s="179">
        <v>3326</v>
      </c>
      <c r="D20" s="180" t="s">
        <v>796</v>
      </c>
      <c r="E20" s="181">
        <v>90</v>
      </c>
      <c r="F20" s="181">
        <v>0</v>
      </c>
      <c r="G20" s="181">
        <v>170</v>
      </c>
      <c r="H20" s="181">
        <v>170</v>
      </c>
      <c r="I20" s="181">
        <v>0</v>
      </c>
      <c r="J20" s="181">
        <v>0</v>
      </c>
      <c r="K20" s="182">
        <v>170</v>
      </c>
      <c r="L20" s="182">
        <v>170</v>
      </c>
    </row>
    <row r="21" spans="1:15" ht="12.95" customHeight="1" x14ac:dyDescent="0.25">
      <c r="A21" s="179">
        <v>3</v>
      </c>
      <c r="B21" s="179">
        <v>20</v>
      </c>
      <c r="C21" s="179">
        <v>3392</v>
      </c>
      <c r="D21" s="133" t="s">
        <v>128</v>
      </c>
      <c r="E21" s="181">
        <v>9531</v>
      </c>
      <c r="F21" s="181">
        <v>9771</v>
      </c>
      <c r="G21" s="181">
        <v>11583</v>
      </c>
      <c r="H21" s="181">
        <v>11804</v>
      </c>
      <c r="I21" s="181">
        <v>6111</v>
      </c>
      <c r="J21" s="181">
        <v>8957</v>
      </c>
      <c r="K21" s="182">
        <v>11804</v>
      </c>
      <c r="L21" s="182">
        <v>12563</v>
      </c>
      <c r="N21" s="185"/>
      <c r="O21" s="185"/>
    </row>
    <row r="22" spans="1:15" ht="12.95" customHeight="1" x14ac:dyDescent="0.25">
      <c r="A22" s="179">
        <v>3</v>
      </c>
      <c r="B22" s="179">
        <v>20</v>
      </c>
      <c r="C22" s="179">
        <v>3392</v>
      </c>
      <c r="D22" s="133" t="s">
        <v>129</v>
      </c>
      <c r="E22" s="181">
        <v>0</v>
      </c>
      <c r="F22" s="181">
        <v>575</v>
      </c>
      <c r="G22" s="181"/>
      <c r="H22" s="181">
        <v>691</v>
      </c>
      <c r="I22" s="181">
        <v>691</v>
      </c>
      <c r="J22" s="181">
        <v>691</v>
      </c>
      <c r="K22" s="182">
        <v>721</v>
      </c>
      <c r="L22" s="182">
        <v>0</v>
      </c>
    </row>
    <row r="23" spans="1:15" ht="12.95" customHeight="1" x14ac:dyDescent="0.25">
      <c r="A23" s="179">
        <v>3</v>
      </c>
      <c r="B23" s="179">
        <v>20</v>
      </c>
      <c r="C23" s="179">
        <v>3392</v>
      </c>
      <c r="D23" s="133" t="s">
        <v>137</v>
      </c>
      <c r="E23" s="181">
        <v>955</v>
      </c>
      <c r="F23" s="181">
        <v>938</v>
      </c>
      <c r="G23" s="181">
        <v>955</v>
      </c>
      <c r="H23" s="181">
        <v>1015</v>
      </c>
      <c r="I23" s="181">
        <v>1015</v>
      </c>
      <c r="J23" s="181">
        <v>1015</v>
      </c>
      <c r="K23" s="182">
        <v>1015</v>
      </c>
      <c r="L23" s="182">
        <v>955</v>
      </c>
    </row>
    <row r="24" spans="1:15" ht="12.95" customHeight="1" thickBot="1" x14ac:dyDescent="0.3">
      <c r="A24" s="202">
        <v>3</v>
      </c>
      <c r="B24" s="202">
        <v>20</v>
      </c>
      <c r="C24" s="202">
        <v>3392</v>
      </c>
      <c r="D24" s="213" t="s">
        <v>804</v>
      </c>
      <c r="E24" s="204">
        <v>0</v>
      </c>
      <c r="F24" s="204">
        <v>0</v>
      </c>
      <c r="G24" s="204">
        <v>0</v>
      </c>
      <c r="H24" s="204">
        <v>347</v>
      </c>
      <c r="I24" s="204">
        <v>272</v>
      </c>
      <c r="J24" s="204">
        <v>322</v>
      </c>
      <c r="K24" s="205">
        <v>347</v>
      </c>
      <c r="L24" s="205">
        <v>0</v>
      </c>
    </row>
    <row r="25" spans="1:15" s="183" customFormat="1" ht="12.95" customHeight="1" thickBot="1" x14ac:dyDescent="0.3">
      <c r="A25" s="214">
        <v>3</v>
      </c>
      <c r="B25" s="215"/>
      <c r="C25" s="145" t="s">
        <v>587</v>
      </c>
      <c r="D25" s="216"/>
      <c r="E25" s="210">
        <f t="shared" ref="E25:J25" si="2">SUM(E17:E24)</f>
        <v>11456</v>
      </c>
      <c r="F25" s="210">
        <f t="shared" si="2"/>
        <v>11968</v>
      </c>
      <c r="G25" s="210">
        <f t="shared" si="2"/>
        <v>13632</v>
      </c>
      <c r="H25" s="210">
        <f t="shared" si="2"/>
        <v>14994</v>
      </c>
      <c r="I25" s="210">
        <f t="shared" si="2"/>
        <v>8670</v>
      </c>
      <c r="J25" s="210">
        <f t="shared" si="2"/>
        <v>11578</v>
      </c>
      <c r="K25" s="211">
        <f>SUM(K17:K24)</f>
        <v>14924</v>
      </c>
      <c r="L25" s="212">
        <f>SUM(L17:L24)</f>
        <v>14725</v>
      </c>
    </row>
    <row r="26" spans="1:15" ht="12.95" customHeight="1" x14ac:dyDescent="0.25">
      <c r="A26" s="206">
        <v>4</v>
      </c>
      <c r="B26" s="206">
        <v>20</v>
      </c>
      <c r="C26" s="206">
        <v>3341</v>
      </c>
      <c r="D26" s="207" t="s">
        <v>38</v>
      </c>
      <c r="E26" s="208">
        <v>910</v>
      </c>
      <c r="F26" s="208">
        <v>897</v>
      </c>
      <c r="G26" s="208">
        <v>920</v>
      </c>
      <c r="H26" s="208">
        <v>920</v>
      </c>
      <c r="I26" s="208">
        <v>520</v>
      </c>
      <c r="J26" s="208">
        <v>683</v>
      </c>
      <c r="K26" s="209">
        <v>920</v>
      </c>
      <c r="L26" s="209">
        <v>940</v>
      </c>
    </row>
    <row r="27" spans="1:15" ht="12.95" customHeight="1" x14ac:dyDescent="0.25">
      <c r="A27" s="179">
        <v>4</v>
      </c>
      <c r="B27" s="179">
        <v>20</v>
      </c>
      <c r="C27" s="179">
        <v>3349</v>
      </c>
      <c r="D27" s="180" t="s">
        <v>798</v>
      </c>
      <c r="E27" s="181">
        <v>60</v>
      </c>
      <c r="F27" s="181">
        <v>42</v>
      </c>
      <c r="G27" s="181">
        <v>70</v>
      </c>
      <c r="H27" s="181">
        <v>270</v>
      </c>
      <c r="I27" s="181">
        <v>29</v>
      </c>
      <c r="J27" s="181">
        <v>38</v>
      </c>
      <c r="K27" s="182">
        <v>270</v>
      </c>
      <c r="L27" s="182">
        <v>70</v>
      </c>
    </row>
    <row r="28" spans="1:15" ht="12.95" customHeight="1" x14ac:dyDescent="0.25">
      <c r="A28" s="179">
        <v>4</v>
      </c>
      <c r="B28" s="179">
        <v>20</v>
      </c>
      <c r="C28" s="179">
        <v>3392</v>
      </c>
      <c r="D28" s="180" t="s">
        <v>800</v>
      </c>
      <c r="E28" s="181">
        <v>280</v>
      </c>
      <c r="F28" s="181">
        <v>508</v>
      </c>
      <c r="G28" s="181">
        <v>300</v>
      </c>
      <c r="H28" s="181">
        <v>300</v>
      </c>
      <c r="I28" s="181">
        <v>99</v>
      </c>
      <c r="J28" s="181">
        <v>148</v>
      </c>
      <c r="K28" s="182">
        <v>300</v>
      </c>
      <c r="L28" s="182">
        <v>300</v>
      </c>
    </row>
    <row r="29" spans="1:15" ht="12.95" customHeight="1" thickBot="1" x14ac:dyDescent="0.3">
      <c r="A29" s="202">
        <v>4</v>
      </c>
      <c r="B29" s="202">
        <v>20</v>
      </c>
      <c r="C29" s="202">
        <v>3399</v>
      </c>
      <c r="D29" s="203" t="s">
        <v>801</v>
      </c>
      <c r="E29" s="204">
        <v>395</v>
      </c>
      <c r="F29" s="204">
        <v>403</v>
      </c>
      <c r="G29" s="204">
        <v>450</v>
      </c>
      <c r="H29" s="204">
        <v>450</v>
      </c>
      <c r="I29" s="204">
        <v>149</v>
      </c>
      <c r="J29" s="204">
        <v>201</v>
      </c>
      <c r="K29" s="205">
        <v>450</v>
      </c>
      <c r="L29" s="205">
        <v>530</v>
      </c>
    </row>
    <row r="30" spans="1:15" s="183" customFormat="1" ht="12.95" customHeight="1" thickBot="1" x14ac:dyDescent="0.3">
      <c r="A30" s="214">
        <v>4</v>
      </c>
      <c r="B30" s="215"/>
      <c r="C30" s="145" t="s">
        <v>588</v>
      </c>
      <c r="D30" s="216"/>
      <c r="E30" s="210">
        <f t="shared" ref="E30:L30" si="3">SUM(E26:E29)</f>
        <v>1645</v>
      </c>
      <c r="F30" s="210">
        <f t="shared" si="3"/>
        <v>1850</v>
      </c>
      <c r="G30" s="210">
        <f t="shared" si="3"/>
        <v>1740</v>
      </c>
      <c r="H30" s="210">
        <f t="shared" si="3"/>
        <v>1940</v>
      </c>
      <c r="I30" s="210">
        <f t="shared" si="3"/>
        <v>797</v>
      </c>
      <c r="J30" s="210">
        <f t="shared" si="3"/>
        <v>1070</v>
      </c>
      <c r="K30" s="211">
        <f t="shared" si="3"/>
        <v>1940</v>
      </c>
      <c r="L30" s="212">
        <f t="shared" si="3"/>
        <v>1840</v>
      </c>
    </row>
    <row r="31" spans="1:15" ht="12.95" customHeight="1" x14ac:dyDescent="0.25">
      <c r="A31" s="206">
        <v>5</v>
      </c>
      <c r="B31" s="206">
        <v>20</v>
      </c>
      <c r="C31" s="206">
        <v>3412</v>
      </c>
      <c r="D31" s="207" t="s">
        <v>802</v>
      </c>
      <c r="E31" s="208">
        <v>420</v>
      </c>
      <c r="F31" s="208">
        <v>398</v>
      </c>
      <c r="G31" s="208">
        <v>424</v>
      </c>
      <c r="H31" s="208">
        <v>364</v>
      </c>
      <c r="I31" s="208">
        <v>75</v>
      </c>
      <c r="J31" s="208">
        <v>245</v>
      </c>
      <c r="K31" s="209">
        <v>364</v>
      </c>
      <c r="L31" s="209">
        <v>502</v>
      </c>
    </row>
    <row r="32" spans="1:15" ht="12.95" customHeight="1" x14ac:dyDescent="0.25">
      <c r="A32" s="179">
        <v>5</v>
      </c>
      <c r="B32" s="179">
        <v>10</v>
      </c>
      <c r="C32" s="179">
        <v>3419</v>
      </c>
      <c r="D32" s="134" t="s">
        <v>130</v>
      </c>
      <c r="E32" s="181">
        <v>200</v>
      </c>
      <c r="F32" s="181">
        <v>253</v>
      </c>
      <c r="G32" s="181">
        <v>330</v>
      </c>
      <c r="H32" s="181">
        <v>330</v>
      </c>
      <c r="I32" s="181">
        <v>274</v>
      </c>
      <c r="J32" s="181">
        <v>274</v>
      </c>
      <c r="K32" s="182">
        <v>274</v>
      </c>
      <c r="L32" s="182">
        <v>380</v>
      </c>
    </row>
    <row r="33" spans="1:12" ht="12.95" customHeight="1" x14ac:dyDescent="0.25">
      <c r="A33" s="179">
        <v>5</v>
      </c>
      <c r="B33" s="179">
        <v>10</v>
      </c>
      <c r="C33" s="179">
        <v>3419</v>
      </c>
      <c r="D33" s="133" t="s">
        <v>799</v>
      </c>
      <c r="E33" s="181">
        <v>5190</v>
      </c>
      <c r="F33" s="181">
        <v>5196</v>
      </c>
      <c r="G33" s="181">
        <v>5190</v>
      </c>
      <c r="H33" s="181">
        <v>5199</v>
      </c>
      <c r="I33" s="181">
        <v>5169</v>
      </c>
      <c r="J33" s="181">
        <v>5199</v>
      </c>
      <c r="K33" s="182">
        <v>5199</v>
      </c>
      <c r="L33" s="182">
        <v>7190</v>
      </c>
    </row>
    <row r="34" spans="1:12" ht="12.95" customHeight="1" x14ac:dyDescent="0.25">
      <c r="A34" s="179">
        <v>5</v>
      </c>
      <c r="B34" s="179">
        <v>20</v>
      </c>
      <c r="C34" s="179">
        <v>3419</v>
      </c>
      <c r="D34" s="180" t="s">
        <v>805</v>
      </c>
      <c r="E34" s="181">
        <v>2092</v>
      </c>
      <c r="F34" s="181">
        <v>2492</v>
      </c>
      <c r="G34" s="181">
        <v>2242</v>
      </c>
      <c r="H34" s="181">
        <v>2362</v>
      </c>
      <c r="I34" s="181">
        <v>2362</v>
      </c>
      <c r="J34" s="181">
        <v>2362</v>
      </c>
      <c r="K34" s="182">
        <v>2362</v>
      </c>
      <c r="L34" s="182">
        <v>2920</v>
      </c>
    </row>
    <row r="35" spans="1:12" ht="12.95" customHeight="1" thickBot="1" x14ac:dyDescent="0.3">
      <c r="A35" s="202">
        <v>5</v>
      </c>
      <c r="B35" s="202">
        <v>81</v>
      </c>
      <c r="C35" s="202">
        <v>3429</v>
      </c>
      <c r="D35" s="2" t="s">
        <v>486</v>
      </c>
      <c r="E35" s="204">
        <v>3000</v>
      </c>
      <c r="F35" s="204">
        <v>3000</v>
      </c>
      <c r="G35" s="204">
        <v>3220</v>
      </c>
      <c r="H35" s="204">
        <v>3220</v>
      </c>
      <c r="I35" s="204">
        <v>3220</v>
      </c>
      <c r="J35" s="204">
        <v>3220</v>
      </c>
      <c r="K35" s="205">
        <v>3220</v>
      </c>
      <c r="L35" s="205">
        <v>3340</v>
      </c>
    </row>
    <row r="36" spans="1:12" s="183" customFormat="1" ht="12.95" customHeight="1" thickBot="1" x14ac:dyDescent="0.3">
      <c r="A36" s="214">
        <v>5</v>
      </c>
      <c r="B36" s="217"/>
      <c r="C36" s="145" t="s">
        <v>589</v>
      </c>
      <c r="D36" s="219"/>
      <c r="E36" s="218">
        <f t="shared" ref="E36:L36" si="4">SUM(E31:E35)</f>
        <v>10902</v>
      </c>
      <c r="F36" s="210">
        <f t="shared" si="4"/>
        <v>11339</v>
      </c>
      <c r="G36" s="210">
        <f t="shared" si="4"/>
        <v>11406</v>
      </c>
      <c r="H36" s="210">
        <f t="shared" si="4"/>
        <v>11475</v>
      </c>
      <c r="I36" s="210">
        <f t="shared" si="4"/>
        <v>11100</v>
      </c>
      <c r="J36" s="210">
        <f t="shared" si="4"/>
        <v>11300</v>
      </c>
      <c r="K36" s="211">
        <f t="shared" si="4"/>
        <v>11419</v>
      </c>
      <c r="L36" s="212">
        <f t="shared" si="4"/>
        <v>14332</v>
      </c>
    </row>
    <row r="37" spans="1:12" ht="12.95" customHeight="1" x14ac:dyDescent="0.25">
      <c r="A37" s="206">
        <v>6</v>
      </c>
      <c r="B37" s="206">
        <v>25</v>
      </c>
      <c r="C37" s="206">
        <v>3543</v>
      </c>
      <c r="D37" s="207" t="s">
        <v>59</v>
      </c>
      <c r="E37" s="208">
        <v>550</v>
      </c>
      <c r="F37" s="208">
        <v>550</v>
      </c>
      <c r="G37" s="208">
        <v>550</v>
      </c>
      <c r="H37" s="208">
        <v>507</v>
      </c>
      <c r="I37" s="208">
        <v>507</v>
      </c>
      <c r="J37" s="208">
        <v>507</v>
      </c>
      <c r="K37" s="209">
        <v>507</v>
      </c>
      <c r="L37" s="209">
        <v>550</v>
      </c>
    </row>
    <row r="38" spans="1:12" ht="12.95" customHeight="1" x14ac:dyDescent="0.25">
      <c r="A38" s="206">
        <v>6</v>
      </c>
      <c r="B38" s="206">
        <v>25</v>
      </c>
      <c r="C38" s="206" t="s">
        <v>772</v>
      </c>
      <c r="D38" s="207" t="s">
        <v>773</v>
      </c>
      <c r="E38" s="208"/>
      <c r="F38" s="208"/>
      <c r="G38" s="208"/>
      <c r="H38" s="208">
        <v>268</v>
      </c>
      <c r="I38" s="208">
        <v>0</v>
      </c>
      <c r="J38" s="208">
        <v>0</v>
      </c>
      <c r="K38" s="209">
        <v>0</v>
      </c>
      <c r="L38" s="209">
        <v>0</v>
      </c>
    </row>
    <row r="39" spans="1:12" ht="12.95" customHeight="1" x14ac:dyDescent="0.25">
      <c r="A39" s="179">
        <v>6</v>
      </c>
      <c r="B39" s="179">
        <v>25</v>
      </c>
      <c r="C39" s="179">
        <v>4333</v>
      </c>
      <c r="D39" s="180" t="s">
        <v>40</v>
      </c>
      <c r="E39" s="181">
        <v>300</v>
      </c>
      <c r="F39" s="181">
        <v>251</v>
      </c>
      <c r="G39" s="181">
        <v>300</v>
      </c>
      <c r="H39" s="181">
        <v>300</v>
      </c>
      <c r="I39" s="181">
        <v>0</v>
      </c>
      <c r="J39" s="181">
        <v>0</v>
      </c>
      <c r="K39" s="182">
        <v>300</v>
      </c>
      <c r="L39" s="182">
        <v>390</v>
      </c>
    </row>
    <row r="40" spans="1:12" ht="12.95" customHeight="1" x14ac:dyDescent="0.25">
      <c r="A40" s="179">
        <v>6</v>
      </c>
      <c r="B40" s="184" t="s">
        <v>62</v>
      </c>
      <c r="C40" s="179">
        <v>4339</v>
      </c>
      <c r="D40" s="133" t="s">
        <v>145</v>
      </c>
      <c r="E40" s="181">
        <v>280</v>
      </c>
      <c r="F40" s="181">
        <v>410</v>
      </c>
      <c r="G40" s="181">
        <v>412</v>
      </c>
      <c r="H40" s="181">
        <v>2825</v>
      </c>
      <c r="I40" s="181">
        <v>14</v>
      </c>
      <c r="J40" s="181">
        <v>45</v>
      </c>
      <c r="K40" s="182">
        <v>312</v>
      </c>
      <c r="L40" s="182">
        <v>312</v>
      </c>
    </row>
    <row r="41" spans="1:12" ht="12.95" customHeight="1" x14ac:dyDescent="0.25">
      <c r="A41" s="179">
        <v>6</v>
      </c>
      <c r="B41" s="179">
        <v>25</v>
      </c>
      <c r="C41" s="179">
        <v>4341</v>
      </c>
      <c r="D41" s="180" t="s">
        <v>139</v>
      </c>
      <c r="E41" s="181">
        <v>0</v>
      </c>
      <c r="F41" s="181">
        <v>0</v>
      </c>
      <c r="G41" s="181">
        <v>0</v>
      </c>
      <c r="H41" s="181">
        <v>143</v>
      </c>
      <c r="I41" s="181">
        <v>0</v>
      </c>
      <c r="J41" s="181">
        <v>143</v>
      </c>
      <c r="K41" s="182">
        <v>143</v>
      </c>
      <c r="L41" s="182">
        <v>150</v>
      </c>
    </row>
    <row r="42" spans="1:12" ht="12.95" customHeight="1" x14ac:dyDescent="0.25">
      <c r="A42" s="179">
        <v>6</v>
      </c>
      <c r="B42" s="179">
        <v>20</v>
      </c>
      <c r="C42" s="179">
        <v>4357</v>
      </c>
      <c r="D42" s="180" t="s">
        <v>60</v>
      </c>
      <c r="E42" s="181">
        <v>5004</v>
      </c>
      <c r="F42" s="181">
        <v>2542</v>
      </c>
      <c r="G42" s="181">
        <v>5004</v>
      </c>
      <c r="H42" s="181">
        <v>5004</v>
      </c>
      <c r="I42" s="181">
        <v>2504</v>
      </c>
      <c r="J42" s="181">
        <v>3753</v>
      </c>
      <c r="K42" s="182"/>
      <c r="L42" s="182">
        <v>10004</v>
      </c>
    </row>
    <row r="43" spans="1:12" ht="12.95" customHeight="1" x14ac:dyDescent="0.25">
      <c r="A43" s="179">
        <v>6</v>
      </c>
      <c r="B43" s="179">
        <v>20</v>
      </c>
      <c r="C43" s="179">
        <v>4357</v>
      </c>
      <c r="D43" s="180" t="s">
        <v>771</v>
      </c>
      <c r="E43" s="181">
        <v>0</v>
      </c>
      <c r="F43" s="181">
        <v>14614</v>
      </c>
      <c r="G43" s="181">
        <v>0</v>
      </c>
      <c r="H43" s="181">
        <v>17897</v>
      </c>
      <c r="I43" s="181">
        <v>10738</v>
      </c>
      <c r="J43" s="181">
        <v>17897</v>
      </c>
      <c r="K43" s="182"/>
      <c r="L43" s="182">
        <v>0</v>
      </c>
    </row>
    <row r="44" spans="1:12" ht="12.95" customHeight="1" x14ac:dyDescent="0.25">
      <c r="A44" s="179">
        <v>6</v>
      </c>
      <c r="B44" s="179">
        <v>20</v>
      </c>
      <c r="C44" s="179">
        <v>4359</v>
      </c>
      <c r="D44" s="180" t="s">
        <v>63</v>
      </c>
      <c r="E44" s="181">
        <v>400</v>
      </c>
      <c r="F44" s="181">
        <v>507</v>
      </c>
      <c r="G44" s="181">
        <v>450</v>
      </c>
      <c r="H44" s="181">
        <v>450</v>
      </c>
      <c r="I44" s="181">
        <v>183</v>
      </c>
      <c r="J44" s="181">
        <v>288</v>
      </c>
      <c r="K44" s="182"/>
      <c r="L44" s="182">
        <v>450</v>
      </c>
    </row>
    <row r="45" spans="1:12" ht="12.95" customHeight="1" x14ac:dyDescent="0.25">
      <c r="A45" s="179">
        <v>6</v>
      </c>
      <c r="B45" s="179">
        <v>20</v>
      </c>
      <c r="C45" s="179">
        <v>4359</v>
      </c>
      <c r="D45" s="180" t="s">
        <v>131</v>
      </c>
      <c r="E45" s="181">
        <v>0</v>
      </c>
      <c r="F45" s="181">
        <v>50</v>
      </c>
      <c r="G45" s="181">
        <v>0</v>
      </c>
      <c r="H45" s="181">
        <v>0</v>
      </c>
      <c r="I45" s="181">
        <v>0</v>
      </c>
      <c r="J45" s="181">
        <v>0</v>
      </c>
      <c r="K45" s="182"/>
      <c r="L45" s="182">
        <v>0</v>
      </c>
    </row>
    <row r="46" spans="1:12" ht="12.95" customHeight="1" x14ac:dyDescent="0.25">
      <c r="A46" s="179">
        <v>6</v>
      </c>
      <c r="B46" s="179">
        <v>25</v>
      </c>
      <c r="C46" s="179">
        <v>4399</v>
      </c>
      <c r="D46" s="180" t="s">
        <v>10</v>
      </c>
      <c r="E46" s="181">
        <v>190</v>
      </c>
      <c r="F46" s="181">
        <v>21</v>
      </c>
      <c r="G46" s="181">
        <v>190</v>
      </c>
      <c r="H46" s="181">
        <v>190</v>
      </c>
      <c r="I46" s="181">
        <v>0</v>
      </c>
      <c r="J46" s="181">
        <v>31</v>
      </c>
      <c r="K46" s="182">
        <v>190</v>
      </c>
      <c r="L46" s="182">
        <v>190</v>
      </c>
    </row>
    <row r="47" spans="1:12" ht="12.95" customHeight="1" x14ac:dyDescent="0.25">
      <c r="A47" s="179">
        <v>6</v>
      </c>
      <c r="B47" s="179">
        <v>91</v>
      </c>
      <c r="C47" s="179">
        <v>6171</v>
      </c>
      <c r="D47" s="133" t="s">
        <v>146</v>
      </c>
      <c r="E47" s="181">
        <v>0</v>
      </c>
      <c r="F47" s="181">
        <v>220</v>
      </c>
      <c r="G47" s="181">
        <v>0</v>
      </c>
      <c r="H47" s="181">
        <v>230</v>
      </c>
      <c r="I47" s="181">
        <v>0</v>
      </c>
      <c r="J47" s="181">
        <v>0</v>
      </c>
      <c r="K47" s="182">
        <v>230</v>
      </c>
      <c r="L47" s="182">
        <v>0</v>
      </c>
    </row>
    <row r="48" spans="1:12" ht="12.95" customHeight="1" x14ac:dyDescent="0.25">
      <c r="A48" s="179">
        <v>6</v>
      </c>
      <c r="B48" s="179">
        <v>91</v>
      </c>
      <c r="C48" s="179">
        <v>6171</v>
      </c>
      <c r="D48" s="133" t="s">
        <v>132</v>
      </c>
      <c r="E48" s="181">
        <v>0</v>
      </c>
      <c r="F48" s="181">
        <v>215</v>
      </c>
      <c r="G48" s="181"/>
      <c r="H48" s="181">
        <v>173</v>
      </c>
      <c r="I48" s="181"/>
      <c r="J48" s="181">
        <v>0</v>
      </c>
      <c r="K48" s="182">
        <v>232</v>
      </c>
      <c r="L48" s="182">
        <v>0</v>
      </c>
    </row>
    <row r="49" spans="1:14" ht="12.95" customHeight="1" x14ac:dyDescent="0.25">
      <c r="A49" s="179">
        <v>6</v>
      </c>
      <c r="B49" s="179" t="s">
        <v>61</v>
      </c>
      <c r="C49" s="179">
        <v>6171</v>
      </c>
      <c r="D49" s="133" t="s">
        <v>147</v>
      </c>
      <c r="E49" s="181">
        <v>95</v>
      </c>
      <c r="F49" s="181">
        <v>3879</v>
      </c>
      <c r="G49" s="181">
        <v>213</v>
      </c>
      <c r="H49" s="181">
        <v>954</v>
      </c>
      <c r="I49" s="181">
        <v>64</v>
      </c>
      <c r="J49" s="181">
        <v>129</v>
      </c>
      <c r="K49" s="182">
        <v>213</v>
      </c>
      <c r="L49" s="182">
        <v>305</v>
      </c>
    </row>
    <row r="50" spans="1:14" ht="12.95" customHeight="1" thickBot="1" x14ac:dyDescent="0.3">
      <c r="A50" s="202">
        <v>6</v>
      </c>
      <c r="B50" s="202" t="s">
        <v>61</v>
      </c>
      <c r="C50" s="202">
        <v>6171</v>
      </c>
      <c r="D50" s="213" t="s">
        <v>148</v>
      </c>
      <c r="E50" s="204">
        <v>15</v>
      </c>
      <c r="F50" s="204">
        <v>819</v>
      </c>
      <c r="G50" s="204">
        <v>82</v>
      </c>
      <c r="H50" s="204">
        <v>82</v>
      </c>
      <c r="I50" s="204">
        <v>0</v>
      </c>
      <c r="J50" s="204">
        <v>10</v>
      </c>
      <c r="K50" s="205">
        <v>82</v>
      </c>
      <c r="L50" s="205">
        <v>82</v>
      </c>
    </row>
    <row r="51" spans="1:14" s="183" customFormat="1" ht="12.95" customHeight="1" thickBot="1" x14ac:dyDescent="0.3">
      <c r="A51" s="214">
        <v>6</v>
      </c>
      <c r="B51" s="215"/>
      <c r="C51" s="145" t="s">
        <v>590</v>
      </c>
      <c r="D51" s="216"/>
      <c r="E51" s="210">
        <f t="shared" ref="E51:L51" si="5">SUM(E37:E50)</f>
        <v>6834</v>
      </c>
      <c r="F51" s="210">
        <f t="shared" si="5"/>
        <v>24078</v>
      </c>
      <c r="G51" s="210">
        <f t="shared" si="5"/>
        <v>7201</v>
      </c>
      <c r="H51" s="210">
        <f t="shared" si="5"/>
        <v>29023</v>
      </c>
      <c r="I51" s="210">
        <f t="shared" si="5"/>
        <v>14010</v>
      </c>
      <c r="J51" s="210">
        <f t="shared" si="5"/>
        <v>22803</v>
      </c>
      <c r="K51" s="211">
        <f t="shared" si="5"/>
        <v>2209</v>
      </c>
      <c r="L51" s="212">
        <f t="shared" si="5"/>
        <v>12433</v>
      </c>
    </row>
    <row r="52" spans="1:14" ht="12.95" customHeight="1" x14ac:dyDescent="0.25">
      <c r="A52" s="206">
        <v>7</v>
      </c>
      <c r="B52" s="206">
        <v>30</v>
      </c>
      <c r="C52" s="206">
        <v>3612</v>
      </c>
      <c r="D52" s="207" t="s">
        <v>65</v>
      </c>
      <c r="E52" s="208">
        <v>6925</v>
      </c>
      <c r="F52" s="208">
        <v>6056</v>
      </c>
      <c r="G52" s="208">
        <v>6689</v>
      </c>
      <c r="H52" s="208">
        <v>6789</v>
      </c>
      <c r="I52" s="208">
        <v>2731</v>
      </c>
      <c r="J52" s="208">
        <v>4225</v>
      </c>
      <c r="K52" s="209">
        <v>6689</v>
      </c>
      <c r="L52" s="209">
        <v>6704</v>
      </c>
      <c r="N52" s="185">
        <f>L52+125</f>
        <v>6829</v>
      </c>
    </row>
    <row r="53" spans="1:14" ht="12.95" customHeight="1" x14ac:dyDescent="0.25">
      <c r="A53" s="179">
        <v>7</v>
      </c>
      <c r="B53" s="179">
        <v>30</v>
      </c>
      <c r="C53" s="179">
        <v>3612</v>
      </c>
      <c r="D53" s="180" t="s">
        <v>66</v>
      </c>
      <c r="E53" s="181">
        <v>90</v>
      </c>
      <c r="F53" s="181">
        <v>82</v>
      </c>
      <c r="G53" s="181">
        <v>90</v>
      </c>
      <c r="H53" s="181">
        <v>112</v>
      </c>
      <c r="I53" s="181">
        <v>41</v>
      </c>
      <c r="J53" s="181">
        <v>77</v>
      </c>
      <c r="K53" s="182">
        <v>90</v>
      </c>
      <c r="L53" s="182">
        <v>90</v>
      </c>
    </row>
    <row r="54" spans="1:14" ht="12.95" customHeight="1" x14ac:dyDescent="0.25">
      <c r="A54" s="179">
        <v>7</v>
      </c>
      <c r="B54" s="179">
        <v>30</v>
      </c>
      <c r="C54" s="179">
        <v>3612</v>
      </c>
      <c r="D54" s="180" t="s">
        <v>770</v>
      </c>
      <c r="E54" s="181">
        <v>120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2">
        <v>0</v>
      </c>
      <c r="L54" s="182">
        <v>0</v>
      </c>
    </row>
    <row r="55" spans="1:14" ht="12.95" customHeight="1" x14ac:dyDescent="0.25">
      <c r="A55" s="179">
        <v>7</v>
      </c>
      <c r="B55" s="179">
        <v>30</v>
      </c>
      <c r="C55" s="179">
        <v>3613</v>
      </c>
      <c r="D55" s="180" t="s">
        <v>11</v>
      </c>
      <c r="E55" s="181">
        <v>1650</v>
      </c>
      <c r="F55" s="181">
        <v>1453</v>
      </c>
      <c r="G55" s="181">
        <v>1710</v>
      </c>
      <c r="H55" s="181">
        <v>1804</v>
      </c>
      <c r="I55" s="181">
        <v>1015</v>
      </c>
      <c r="J55" s="181">
        <v>1464</v>
      </c>
      <c r="K55" s="182"/>
      <c r="L55" s="182">
        <v>1994</v>
      </c>
    </row>
    <row r="56" spans="1:14" ht="12.95" customHeight="1" x14ac:dyDescent="0.25">
      <c r="A56" s="179">
        <v>7</v>
      </c>
      <c r="B56" s="179">
        <v>30</v>
      </c>
      <c r="C56" s="179">
        <v>3613</v>
      </c>
      <c r="D56" s="180" t="s">
        <v>64</v>
      </c>
      <c r="E56" s="181">
        <v>1098</v>
      </c>
      <c r="F56" s="181">
        <v>819</v>
      </c>
      <c r="G56" s="181">
        <v>1194</v>
      </c>
      <c r="H56" s="181">
        <v>1294</v>
      </c>
      <c r="I56" s="181">
        <v>656</v>
      </c>
      <c r="J56" s="181">
        <v>924</v>
      </c>
      <c r="K56" s="182">
        <v>1194</v>
      </c>
      <c r="L56" s="182">
        <v>1252</v>
      </c>
    </row>
    <row r="57" spans="1:14" ht="12.95" customHeight="1" thickBot="1" x14ac:dyDescent="0.3">
      <c r="A57" s="202">
        <v>7</v>
      </c>
      <c r="B57" s="202">
        <v>30</v>
      </c>
      <c r="C57" s="202">
        <v>3639</v>
      </c>
      <c r="D57" s="203" t="s">
        <v>67</v>
      </c>
      <c r="E57" s="204">
        <v>1000</v>
      </c>
      <c r="F57" s="204">
        <v>14637</v>
      </c>
      <c r="G57" s="204">
        <v>1000</v>
      </c>
      <c r="H57" s="204">
        <v>1037</v>
      </c>
      <c r="I57" s="204">
        <v>182</v>
      </c>
      <c r="J57" s="204">
        <v>210</v>
      </c>
      <c r="K57" s="205">
        <v>1000</v>
      </c>
      <c r="L57" s="205">
        <v>1000</v>
      </c>
    </row>
    <row r="58" spans="1:14" s="183" customFormat="1" ht="12.95" customHeight="1" thickBot="1" x14ac:dyDescent="0.3">
      <c r="A58" s="214">
        <v>7</v>
      </c>
      <c r="B58" s="215"/>
      <c r="C58" s="145" t="s">
        <v>598</v>
      </c>
      <c r="D58" s="216"/>
      <c r="E58" s="210">
        <f t="shared" ref="E58:L58" si="6">SUM(E52:E57)</f>
        <v>10883</v>
      </c>
      <c r="F58" s="210">
        <f t="shared" si="6"/>
        <v>23047</v>
      </c>
      <c r="G58" s="210">
        <f t="shared" si="6"/>
        <v>10683</v>
      </c>
      <c r="H58" s="210">
        <f t="shared" si="6"/>
        <v>11036</v>
      </c>
      <c r="I58" s="210">
        <f t="shared" si="6"/>
        <v>4625</v>
      </c>
      <c r="J58" s="210">
        <f>SUM(J52:J57)</f>
        <v>6900</v>
      </c>
      <c r="K58" s="211">
        <f t="shared" si="6"/>
        <v>8973</v>
      </c>
      <c r="L58" s="212">
        <f t="shared" si="6"/>
        <v>11040</v>
      </c>
    </row>
    <row r="59" spans="1:14" ht="12.95" customHeight="1" x14ac:dyDescent="0.25">
      <c r="A59" s="206">
        <v>8</v>
      </c>
      <c r="B59" s="206">
        <v>30</v>
      </c>
      <c r="C59" s="206">
        <v>2212</v>
      </c>
      <c r="D59" s="207" t="s">
        <v>41</v>
      </c>
      <c r="E59" s="208">
        <v>800</v>
      </c>
      <c r="F59" s="208">
        <v>865</v>
      </c>
      <c r="G59" s="208">
        <v>803</v>
      </c>
      <c r="H59" s="208">
        <v>1951</v>
      </c>
      <c r="I59" s="208">
        <v>124</v>
      </c>
      <c r="J59" s="208">
        <v>216</v>
      </c>
      <c r="K59" s="209">
        <v>553</v>
      </c>
      <c r="L59" s="209">
        <v>803</v>
      </c>
    </row>
    <row r="60" spans="1:14" ht="12.95" customHeight="1" x14ac:dyDescent="0.25">
      <c r="A60" s="179">
        <v>8</v>
      </c>
      <c r="B60" s="179">
        <v>30</v>
      </c>
      <c r="C60" s="179">
        <v>2212</v>
      </c>
      <c r="D60" s="180" t="s">
        <v>69</v>
      </c>
      <c r="E60" s="181">
        <v>9450</v>
      </c>
      <c r="F60" s="181">
        <v>9374</v>
      </c>
      <c r="G60" s="181">
        <v>10141</v>
      </c>
      <c r="H60" s="181">
        <v>10151</v>
      </c>
      <c r="I60" s="181">
        <v>4359</v>
      </c>
      <c r="J60" s="181">
        <v>8345</v>
      </c>
      <c r="K60" s="182">
        <v>10151</v>
      </c>
      <c r="L60" s="182">
        <v>10520</v>
      </c>
    </row>
    <row r="61" spans="1:14" ht="12.95" customHeight="1" x14ac:dyDescent="0.25">
      <c r="A61" s="179">
        <v>8</v>
      </c>
      <c r="B61" s="179">
        <v>30</v>
      </c>
      <c r="C61" s="179">
        <v>2219</v>
      </c>
      <c r="D61" s="180" t="s">
        <v>68</v>
      </c>
      <c r="E61" s="181">
        <v>400</v>
      </c>
      <c r="F61" s="181">
        <v>491</v>
      </c>
      <c r="G61" s="181">
        <v>500</v>
      </c>
      <c r="H61" s="181">
        <v>883</v>
      </c>
      <c r="I61" s="181">
        <v>126</v>
      </c>
      <c r="J61" s="181">
        <v>246</v>
      </c>
      <c r="K61" s="182">
        <v>625</v>
      </c>
      <c r="L61" s="182">
        <v>500</v>
      </c>
    </row>
    <row r="62" spans="1:14" ht="12.95" customHeight="1" x14ac:dyDescent="0.25">
      <c r="A62" s="179">
        <v>8</v>
      </c>
      <c r="B62" s="179">
        <v>30</v>
      </c>
      <c r="C62" s="179">
        <v>2219</v>
      </c>
      <c r="D62" s="180" t="s">
        <v>70</v>
      </c>
      <c r="E62" s="181">
        <v>6150</v>
      </c>
      <c r="F62" s="181">
        <v>6277</v>
      </c>
      <c r="G62" s="181">
        <v>6600</v>
      </c>
      <c r="H62" s="181">
        <v>6600</v>
      </c>
      <c r="I62" s="181">
        <v>3567</v>
      </c>
      <c r="J62" s="181">
        <v>4777</v>
      </c>
      <c r="K62" s="182">
        <v>6600</v>
      </c>
      <c r="L62" s="182">
        <v>6845</v>
      </c>
    </row>
    <row r="63" spans="1:14" ht="12.95" customHeight="1" x14ac:dyDescent="0.25">
      <c r="A63" s="179">
        <v>8</v>
      </c>
      <c r="B63" s="179">
        <v>30</v>
      </c>
      <c r="C63" s="179">
        <v>2219</v>
      </c>
      <c r="D63" s="180" t="s">
        <v>71</v>
      </c>
      <c r="E63" s="181">
        <v>1200</v>
      </c>
      <c r="F63" s="181">
        <v>1270</v>
      </c>
      <c r="G63" s="181">
        <v>1181</v>
      </c>
      <c r="H63" s="181">
        <v>1231</v>
      </c>
      <c r="I63" s="181">
        <v>606</v>
      </c>
      <c r="J63" s="181">
        <v>811</v>
      </c>
      <c r="K63" s="182">
        <v>1231</v>
      </c>
      <c r="L63" s="182">
        <v>1275</v>
      </c>
    </row>
    <row r="64" spans="1:14" ht="12.95" customHeight="1" thickBot="1" x14ac:dyDescent="0.3">
      <c r="A64" s="202">
        <v>8</v>
      </c>
      <c r="B64" s="202">
        <v>30</v>
      </c>
      <c r="C64" s="202">
        <v>2219</v>
      </c>
      <c r="D64" s="203" t="s">
        <v>133</v>
      </c>
      <c r="E64" s="204">
        <v>0</v>
      </c>
      <c r="F64" s="204">
        <v>1673</v>
      </c>
      <c r="G64" s="204">
        <v>0</v>
      </c>
      <c r="H64" s="204">
        <v>0</v>
      </c>
      <c r="I64" s="204">
        <v>0</v>
      </c>
      <c r="J64" s="204">
        <v>0</v>
      </c>
      <c r="K64" s="205">
        <v>0</v>
      </c>
      <c r="L64" s="205">
        <v>0</v>
      </c>
    </row>
    <row r="65" spans="1:15" s="183" customFormat="1" ht="12.95" customHeight="1" thickBot="1" x14ac:dyDescent="0.3">
      <c r="A65" s="214">
        <v>8</v>
      </c>
      <c r="B65" s="215"/>
      <c r="C65" s="145" t="s">
        <v>599</v>
      </c>
      <c r="D65" s="216"/>
      <c r="E65" s="210">
        <f t="shared" ref="E65:J65" si="7">SUM(E59:E64)</f>
        <v>18000</v>
      </c>
      <c r="F65" s="210">
        <f t="shared" si="7"/>
        <v>19950</v>
      </c>
      <c r="G65" s="210">
        <f t="shared" si="7"/>
        <v>19225</v>
      </c>
      <c r="H65" s="210">
        <f t="shared" si="7"/>
        <v>20816</v>
      </c>
      <c r="I65" s="210">
        <f t="shared" si="7"/>
        <v>8782</v>
      </c>
      <c r="J65" s="210">
        <f t="shared" si="7"/>
        <v>14395</v>
      </c>
      <c r="K65" s="211">
        <v>19140</v>
      </c>
      <c r="L65" s="212">
        <f>SUM(L59:L64)</f>
        <v>19943</v>
      </c>
    </row>
    <row r="66" spans="1:15" ht="12.95" customHeight="1" x14ac:dyDescent="0.25">
      <c r="A66" s="206">
        <v>9</v>
      </c>
      <c r="B66" s="206">
        <v>30</v>
      </c>
      <c r="C66" s="206">
        <v>2223</v>
      </c>
      <c r="D66" s="207" t="s">
        <v>42</v>
      </c>
      <c r="E66" s="208">
        <v>100</v>
      </c>
      <c r="F66" s="208">
        <v>100</v>
      </c>
      <c r="G66" s="208">
        <v>100</v>
      </c>
      <c r="H66" s="208">
        <v>100</v>
      </c>
      <c r="I66" s="208">
        <v>99</v>
      </c>
      <c r="J66" s="208">
        <v>100</v>
      </c>
      <c r="K66" s="209">
        <v>100</v>
      </c>
      <c r="L66" s="209">
        <v>100</v>
      </c>
    </row>
    <row r="67" spans="1:15" ht="12.95" customHeight="1" thickBot="1" x14ac:dyDescent="0.3">
      <c r="A67" s="202">
        <v>9</v>
      </c>
      <c r="B67" s="202">
        <v>30</v>
      </c>
      <c r="C67" s="202">
        <v>2292</v>
      </c>
      <c r="D67" s="203" t="s">
        <v>43</v>
      </c>
      <c r="E67" s="204">
        <v>10600</v>
      </c>
      <c r="F67" s="204">
        <v>10553</v>
      </c>
      <c r="G67" s="204">
        <v>11430</v>
      </c>
      <c r="H67" s="204">
        <v>10930</v>
      </c>
      <c r="I67" s="204">
        <v>5511</v>
      </c>
      <c r="J67" s="204">
        <v>8083</v>
      </c>
      <c r="K67" s="205">
        <v>11430</v>
      </c>
      <c r="L67" s="205">
        <v>14080</v>
      </c>
    </row>
    <row r="68" spans="1:15" s="183" customFormat="1" ht="12.95" customHeight="1" thickBot="1" x14ac:dyDescent="0.3">
      <c r="A68" s="214">
        <v>9</v>
      </c>
      <c r="B68" s="215"/>
      <c r="C68" s="145" t="s">
        <v>600</v>
      </c>
      <c r="D68" s="216"/>
      <c r="E68" s="210">
        <f t="shared" ref="E68:L68" si="8">SUM(E66:E67)</f>
        <v>10700</v>
      </c>
      <c r="F68" s="210">
        <f t="shared" si="8"/>
        <v>10653</v>
      </c>
      <c r="G68" s="210">
        <f t="shared" si="8"/>
        <v>11530</v>
      </c>
      <c r="H68" s="210">
        <f t="shared" si="8"/>
        <v>11030</v>
      </c>
      <c r="I68" s="210">
        <f t="shared" si="8"/>
        <v>5610</v>
      </c>
      <c r="J68" s="210">
        <f t="shared" si="8"/>
        <v>8183</v>
      </c>
      <c r="K68" s="211">
        <f t="shared" si="8"/>
        <v>11530</v>
      </c>
      <c r="L68" s="212">
        <f t="shared" si="8"/>
        <v>14180</v>
      </c>
    </row>
    <row r="69" spans="1:15" ht="12.95" customHeight="1" x14ac:dyDescent="0.25">
      <c r="A69" s="206">
        <v>10</v>
      </c>
      <c r="B69" s="206">
        <v>60</v>
      </c>
      <c r="C69" s="206">
        <v>2141</v>
      </c>
      <c r="D69" s="207" t="s">
        <v>72</v>
      </c>
      <c r="E69" s="208">
        <v>225</v>
      </c>
      <c r="F69" s="208">
        <v>121</v>
      </c>
      <c r="G69" s="208">
        <v>172</v>
      </c>
      <c r="H69" s="208">
        <v>172</v>
      </c>
      <c r="I69" s="208">
        <v>61</v>
      </c>
      <c r="J69" s="208">
        <v>91</v>
      </c>
      <c r="K69" s="209">
        <v>120</v>
      </c>
      <c r="L69" s="209">
        <v>155</v>
      </c>
    </row>
    <row r="70" spans="1:15" ht="12.95" customHeight="1" x14ac:dyDescent="0.25">
      <c r="A70" s="179">
        <v>10</v>
      </c>
      <c r="B70" s="179">
        <v>80</v>
      </c>
      <c r="C70" s="179">
        <v>2169</v>
      </c>
      <c r="D70" s="180" t="s">
        <v>73</v>
      </c>
      <c r="E70" s="181">
        <v>250</v>
      </c>
      <c r="F70" s="181">
        <v>4</v>
      </c>
      <c r="G70" s="181">
        <v>250</v>
      </c>
      <c r="H70" s="181">
        <v>250</v>
      </c>
      <c r="I70" s="181">
        <v>0</v>
      </c>
      <c r="J70" s="181">
        <v>0</v>
      </c>
      <c r="K70" s="182">
        <v>30</v>
      </c>
      <c r="L70" s="182">
        <v>250</v>
      </c>
    </row>
    <row r="71" spans="1:15" ht="12.95" customHeight="1" x14ac:dyDescent="0.25">
      <c r="A71" s="179">
        <v>10</v>
      </c>
      <c r="B71" s="179">
        <v>30</v>
      </c>
      <c r="C71" s="179">
        <v>3631</v>
      </c>
      <c r="D71" s="180" t="s">
        <v>44</v>
      </c>
      <c r="E71" s="181">
        <v>7350</v>
      </c>
      <c r="F71" s="181">
        <v>7380</v>
      </c>
      <c r="G71" s="181">
        <v>7888</v>
      </c>
      <c r="H71" s="181">
        <v>7920</v>
      </c>
      <c r="I71" s="181">
        <v>3968</v>
      </c>
      <c r="J71" s="181">
        <v>5940</v>
      </c>
      <c r="K71" s="182">
        <v>7888</v>
      </c>
      <c r="L71" s="182">
        <v>8182</v>
      </c>
    </row>
    <row r="72" spans="1:15" ht="12.95" customHeight="1" x14ac:dyDescent="0.25">
      <c r="A72" s="179">
        <v>10</v>
      </c>
      <c r="B72" s="179">
        <v>30</v>
      </c>
      <c r="C72" s="179">
        <v>3632</v>
      </c>
      <c r="D72" s="180" t="s">
        <v>13</v>
      </c>
      <c r="E72" s="181">
        <v>2610</v>
      </c>
      <c r="F72" s="181">
        <v>2405</v>
      </c>
      <c r="G72" s="181">
        <v>2866</v>
      </c>
      <c r="H72" s="181">
        <v>2866</v>
      </c>
      <c r="I72" s="181">
        <v>1316</v>
      </c>
      <c r="J72" s="181">
        <v>1864</v>
      </c>
      <c r="K72" s="182">
        <v>2866</v>
      </c>
      <c r="L72" s="182">
        <v>3181</v>
      </c>
    </row>
    <row r="73" spans="1:15" ht="12.95" customHeight="1" x14ac:dyDescent="0.25">
      <c r="A73" s="179">
        <v>10</v>
      </c>
      <c r="B73" s="179">
        <v>11</v>
      </c>
      <c r="C73" s="179">
        <v>3635</v>
      </c>
      <c r="D73" s="180" t="s">
        <v>76</v>
      </c>
      <c r="E73" s="181">
        <v>320</v>
      </c>
      <c r="F73" s="181">
        <v>145</v>
      </c>
      <c r="G73" s="181">
        <v>470</v>
      </c>
      <c r="H73" s="181">
        <v>731</v>
      </c>
      <c r="I73" s="181">
        <v>66</v>
      </c>
      <c r="J73" s="181">
        <v>66</v>
      </c>
      <c r="K73" s="182">
        <v>80</v>
      </c>
      <c r="L73" s="182">
        <v>470</v>
      </c>
      <c r="N73" s="185"/>
      <c r="O73" s="185"/>
    </row>
    <row r="74" spans="1:15" s="186" customFormat="1" ht="12.95" customHeight="1" x14ac:dyDescent="0.25">
      <c r="A74" s="179">
        <v>10</v>
      </c>
      <c r="B74" s="179">
        <v>11</v>
      </c>
      <c r="C74" s="179">
        <v>3636</v>
      </c>
      <c r="D74" s="180" t="s">
        <v>79</v>
      </c>
      <c r="E74" s="181">
        <v>0</v>
      </c>
      <c r="F74" s="181">
        <v>0</v>
      </c>
      <c r="G74" s="181">
        <v>958</v>
      </c>
      <c r="H74" s="181">
        <v>513</v>
      </c>
      <c r="I74" s="181">
        <v>55</v>
      </c>
      <c r="J74" s="181">
        <v>55</v>
      </c>
      <c r="K74" s="182">
        <v>120</v>
      </c>
      <c r="L74" s="182">
        <v>558</v>
      </c>
    </row>
    <row r="75" spans="1:15" s="186" customFormat="1" ht="12.95" customHeight="1" x14ac:dyDescent="0.25">
      <c r="A75" s="179">
        <v>10</v>
      </c>
      <c r="B75" s="179">
        <v>11</v>
      </c>
      <c r="C75" s="179">
        <v>3636</v>
      </c>
      <c r="D75" s="180" t="s">
        <v>77</v>
      </c>
      <c r="E75" s="181">
        <v>400</v>
      </c>
      <c r="F75" s="181">
        <v>340</v>
      </c>
      <c r="G75" s="181">
        <v>0</v>
      </c>
      <c r="H75" s="181">
        <v>400</v>
      </c>
      <c r="I75" s="181">
        <v>63</v>
      </c>
      <c r="J75" s="181">
        <v>110</v>
      </c>
      <c r="K75" s="182">
        <v>205</v>
      </c>
      <c r="L75" s="182">
        <v>400</v>
      </c>
    </row>
    <row r="76" spans="1:15" s="186" customFormat="1" ht="12.95" customHeight="1" x14ac:dyDescent="0.25">
      <c r="A76" s="179">
        <v>10</v>
      </c>
      <c r="B76" s="179">
        <v>11</v>
      </c>
      <c r="C76" s="179">
        <v>3636</v>
      </c>
      <c r="D76" s="180" t="s">
        <v>74</v>
      </c>
      <c r="E76" s="181">
        <v>0</v>
      </c>
      <c r="F76" s="181">
        <v>0</v>
      </c>
      <c r="G76" s="181">
        <v>0</v>
      </c>
      <c r="H76" s="181">
        <v>200</v>
      </c>
      <c r="I76" s="181">
        <v>10</v>
      </c>
      <c r="J76" s="181">
        <v>45</v>
      </c>
      <c r="K76" s="182">
        <v>100</v>
      </c>
      <c r="L76" s="182">
        <v>0</v>
      </c>
    </row>
    <row r="77" spans="1:15" s="186" customFormat="1" ht="12.95" customHeight="1" x14ac:dyDescent="0.25">
      <c r="A77" s="179">
        <v>10</v>
      </c>
      <c r="B77" s="179">
        <v>11</v>
      </c>
      <c r="C77" s="179">
        <v>3636</v>
      </c>
      <c r="D77" s="180" t="s">
        <v>75</v>
      </c>
      <c r="E77" s="181">
        <v>0</v>
      </c>
      <c r="F77" s="181">
        <v>0</v>
      </c>
      <c r="G77" s="181">
        <v>0</v>
      </c>
      <c r="H77" s="181">
        <v>1320</v>
      </c>
      <c r="I77" s="181">
        <v>0</v>
      </c>
      <c r="J77" s="181">
        <v>95</v>
      </c>
      <c r="K77" s="182">
        <v>1320</v>
      </c>
      <c r="L77" s="182">
        <v>0</v>
      </c>
    </row>
    <row r="78" spans="1:15" s="186" customFormat="1" ht="12.95" customHeight="1" x14ac:dyDescent="0.25">
      <c r="A78" s="179">
        <v>10</v>
      </c>
      <c r="B78" s="179">
        <v>11</v>
      </c>
      <c r="C78" s="179">
        <v>3639</v>
      </c>
      <c r="D78" s="180" t="s">
        <v>81</v>
      </c>
      <c r="E78" s="181">
        <v>0</v>
      </c>
      <c r="F78" s="181">
        <v>0</v>
      </c>
      <c r="G78" s="181">
        <v>0</v>
      </c>
      <c r="H78" s="181">
        <v>259</v>
      </c>
      <c r="I78" s="181">
        <v>0</v>
      </c>
      <c r="J78" s="181">
        <v>73</v>
      </c>
      <c r="K78" s="182">
        <v>73</v>
      </c>
      <c r="L78" s="182">
        <v>0</v>
      </c>
    </row>
    <row r="79" spans="1:15" s="186" customFormat="1" ht="12.95" customHeight="1" x14ac:dyDescent="0.25">
      <c r="A79" s="179">
        <v>10</v>
      </c>
      <c r="B79" s="179">
        <v>11</v>
      </c>
      <c r="C79" s="179">
        <v>3639</v>
      </c>
      <c r="D79" s="180" t="s">
        <v>80</v>
      </c>
      <c r="E79" s="181">
        <v>0</v>
      </c>
      <c r="F79" s="181">
        <v>0</v>
      </c>
      <c r="G79" s="181">
        <v>0</v>
      </c>
      <c r="H79" s="181">
        <v>850</v>
      </c>
      <c r="I79" s="181">
        <v>850</v>
      </c>
      <c r="J79" s="181">
        <v>850</v>
      </c>
      <c r="K79" s="182">
        <v>850</v>
      </c>
      <c r="L79" s="182">
        <v>0</v>
      </c>
    </row>
    <row r="80" spans="1:15" s="186" customFormat="1" ht="12.95" customHeight="1" x14ac:dyDescent="0.25">
      <c r="A80" s="179">
        <v>10</v>
      </c>
      <c r="B80" s="179">
        <v>10</v>
      </c>
      <c r="C80" s="179">
        <v>3639</v>
      </c>
      <c r="D80" s="180" t="s">
        <v>78</v>
      </c>
      <c r="E80" s="181">
        <v>520</v>
      </c>
      <c r="F80" s="181">
        <v>100</v>
      </c>
      <c r="G80" s="181">
        <v>570</v>
      </c>
      <c r="H80" s="181">
        <v>249</v>
      </c>
      <c r="I80" s="181">
        <v>0</v>
      </c>
      <c r="J80" s="181">
        <v>0</v>
      </c>
      <c r="K80" s="182">
        <v>100</v>
      </c>
      <c r="L80" s="182">
        <v>570</v>
      </c>
    </row>
    <row r="81" spans="1:12" ht="12.95" customHeight="1" x14ac:dyDescent="0.25">
      <c r="A81" s="179">
        <v>10</v>
      </c>
      <c r="B81" s="179">
        <v>30</v>
      </c>
      <c r="C81" s="179">
        <v>3699</v>
      </c>
      <c r="D81" s="180" t="s">
        <v>140</v>
      </c>
      <c r="E81" s="181">
        <v>1075</v>
      </c>
      <c r="F81" s="181">
        <v>1974</v>
      </c>
      <c r="G81" s="181">
        <v>1402</v>
      </c>
      <c r="H81" s="181">
        <v>1485</v>
      </c>
      <c r="I81" s="181">
        <v>537</v>
      </c>
      <c r="J81" s="181">
        <v>1037</v>
      </c>
      <c r="K81" s="182">
        <v>1402</v>
      </c>
      <c r="L81" s="182">
        <v>1454</v>
      </c>
    </row>
    <row r="82" spans="1:12" ht="12.95" customHeight="1" thickBot="1" x14ac:dyDescent="0.3">
      <c r="A82" s="202">
        <v>10</v>
      </c>
      <c r="B82" s="202">
        <v>30</v>
      </c>
      <c r="C82" s="202">
        <v>3745</v>
      </c>
      <c r="D82" s="203" t="s">
        <v>134</v>
      </c>
      <c r="E82" s="204">
        <v>9172</v>
      </c>
      <c r="F82" s="204">
        <v>9157</v>
      </c>
      <c r="G82" s="204">
        <v>11057</v>
      </c>
      <c r="H82" s="204">
        <v>11209</v>
      </c>
      <c r="I82" s="204">
        <v>4408</v>
      </c>
      <c r="J82" s="204">
        <v>8036</v>
      </c>
      <c r="K82" s="205">
        <v>11035</v>
      </c>
      <c r="L82" s="205">
        <v>11927</v>
      </c>
    </row>
    <row r="83" spans="1:12" s="183" customFormat="1" ht="12.95" customHeight="1" thickBot="1" x14ac:dyDescent="0.3">
      <c r="A83" s="214">
        <v>10</v>
      </c>
      <c r="B83" s="215"/>
      <c r="C83" s="145" t="s">
        <v>602</v>
      </c>
      <c r="D83" s="216"/>
      <c r="E83" s="210">
        <f t="shared" ref="E83:L83" si="9">SUM(E69:E82)</f>
        <v>21922</v>
      </c>
      <c r="F83" s="210">
        <f t="shared" si="9"/>
        <v>21626</v>
      </c>
      <c r="G83" s="210">
        <f t="shared" si="9"/>
        <v>25633</v>
      </c>
      <c r="H83" s="210">
        <f t="shared" si="9"/>
        <v>28424</v>
      </c>
      <c r="I83" s="210">
        <f t="shared" si="9"/>
        <v>11334</v>
      </c>
      <c r="J83" s="210">
        <f t="shared" si="9"/>
        <v>18262</v>
      </c>
      <c r="K83" s="211">
        <f t="shared" si="9"/>
        <v>26189</v>
      </c>
      <c r="L83" s="212">
        <f t="shared" si="9"/>
        <v>27147</v>
      </c>
    </row>
    <row r="84" spans="1:12" ht="12.95" customHeight="1" x14ac:dyDescent="0.25">
      <c r="A84" s="206">
        <v>11</v>
      </c>
      <c r="B84" s="206">
        <v>30</v>
      </c>
      <c r="C84" s="206">
        <v>3722</v>
      </c>
      <c r="D84" s="207" t="s">
        <v>45</v>
      </c>
      <c r="E84" s="208">
        <v>11887</v>
      </c>
      <c r="F84" s="208">
        <v>11397</v>
      </c>
      <c r="G84" s="208">
        <v>12757</v>
      </c>
      <c r="H84" s="208">
        <v>12757</v>
      </c>
      <c r="I84" s="208">
        <v>5523</v>
      </c>
      <c r="J84" s="208">
        <v>8082</v>
      </c>
      <c r="K84" s="209">
        <v>12757</v>
      </c>
      <c r="L84" s="209">
        <v>13232</v>
      </c>
    </row>
    <row r="85" spans="1:12" ht="12.95" customHeight="1" x14ac:dyDescent="0.25">
      <c r="A85" s="179">
        <v>11</v>
      </c>
      <c r="B85" s="179">
        <v>30</v>
      </c>
      <c r="C85" s="179">
        <v>3724</v>
      </c>
      <c r="D85" s="180" t="s">
        <v>46</v>
      </c>
      <c r="E85" s="181">
        <v>50</v>
      </c>
      <c r="F85" s="181">
        <v>37</v>
      </c>
      <c r="G85" s="181">
        <v>54</v>
      </c>
      <c r="H85" s="181">
        <v>54</v>
      </c>
      <c r="I85" s="181">
        <v>32</v>
      </c>
      <c r="J85" s="181">
        <v>32</v>
      </c>
      <c r="K85" s="182">
        <v>54</v>
      </c>
      <c r="L85" s="182">
        <v>56</v>
      </c>
    </row>
    <row r="86" spans="1:12" ht="12.95" customHeight="1" x14ac:dyDescent="0.25">
      <c r="A86" s="179">
        <v>11</v>
      </c>
      <c r="B86" s="179">
        <v>30</v>
      </c>
      <c r="C86" s="179">
        <v>3725</v>
      </c>
      <c r="D86" s="180" t="s">
        <v>16</v>
      </c>
      <c r="E86" s="181">
        <v>7300</v>
      </c>
      <c r="F86" s="181">
        <v>7066</v>
      </c>
      <c r="G86" s="181">
        <v>8908</v>
      </c>
      <c r="H86" s="181">
        <v>8908</v>
      </c>
      <c r="I86" s="181">
        <v>3251</v>
      </c>
      <c r="J86" s="181">
        <v>5458</v>
      </c>
      <c r="K86" s="182">
        <v>8908</v>
      </c>
      <c r="L86" s="182">
        <v>9240</v>
      </c>
    </row>
    <row r="87" spans="1:12" ht="12.95" customHeight="1" x14ac:dyDescent="0.25">
      <c r="A87" s="179">
        <v>11</v>
      </c>
      <c r="B87" s="179">
        <v>30</v>
      </c>
      <c r="C87" s="179">
        <v>3727</v>
      </c>
      <c r="D87" s="180" t="s">
        <v>47</v>
      </c>
      <c r="E87" s="181">
        <v>56</v>
      </c>
      <c r="F87" s="181">
        <v>50</v>
      </c>
      <c r="G87" s="181">
        <v>56</v>
      </c>
      <c r="H87" s="181">
        <v>56</v>
      </c>
      <c r="I87" s="181">
        <v>55</v>
      </c>
      <c r="J87" s="181">
        <v>55</v>
      </c>
      <c r="K87" s="182">
        <v>56</v>
      </c>
      <c r="L87" s="182">
        <v>56</v>
      </c>
    </row>
    <row r="88" spans="1:12" ht="12.95" customHeight="1" thickBot="1" x14ac:dyDescent="0.3">
      <c r="A88" s="202">
        <v>11</v>
      </c>
      <c r="B88" s="202">
        <v>30</v>
      </c>
      <c r="C88" s="202">
        <v>3729</v>
      </c>
      <c r="D88" s="203" t="s">
        <v>22</v>
      </c>
      <c r="E88" s="204">
        <v>95</v>
      </c>
      <c r="F88" s="204">
        <v>92</v>
      </c>
      <c r="G88" s="204">
        <v>102</v>
      </c>
      <c r="H88" s="204">
        <v>102</v>
      </c>
      <c r="I88" s="204">
        <v>89</v>
      </c>
      <c r="J88" s="204">
        <v>98</v>
      </c>
      <c r="K88" s="205">
        <v>102</v>
      </c>
      <c r="L88" s="205">
        <v>105</v>
      </c>
    </row>
    <row r="89" spans="1:12" s="183" customFormat="1" ht="12.95" customHeight="1" thickBot="1" x14ac:dyDescent="0.3">
      <c r="A89" s="214">
        <v>11</v>
      </c>
      <c r="B89" s="215"/>
      <c r="C89" s="145" t="s">
        <v>605</v>
      </c>
      <c r="D89" s="216"/>
      <c r="E89" s="210">
        <f t="shared" ref="E89:L89" si="10">SUM(E84:E88)</f>
        <v>19388</v>
      </c>
      <c r="F89" s="210">
        <f t="shared" si="10"/>
        <v>18642</v>
      </c>
      <c r="G89" s="210">
        <f t="shared" si="10"/>
        <v>21877</v>
      </c>
      <c r="H89" s="210">
        <f t="shared" si="10"/>
        <v>21877</v>
      </c>
      <c r="I89" s="210">
        <f t="shared" si="10"/>
        <v>8950</v>
      </c>
      <c r="J89" s="210">
        <f t="shared" si="10"/>
        <v>13725</v>
      </c>
      <c r="K89" s="211">
        <f t="shared" si="10"/>
        <v>21877</v>
      </c>
      <c r="L89" s="212">
        <f t="shared" si="10"/>
        <v>22689</v>
      </c>
    </row>
    <row r="90" spans="1:12" ht="12.95" customHeight="1" x14ac:dyDescent="0.25">
      <c r="A90" s="206">
        <v>12</v>
      </c>
      <c r="B90" s="206">
        <v>50</v>
      </c>
      <c r="C90" s="206">
        <v>5273</v>
      </c>
      <c r="D90" s="207" t="s">
        <v>48</v>
      </c>
      <c r="E90" s="208">
        <v>20</v>
      </c>
      <c r="F90" s="208">
        <v>3</v>
      </c>
      <c r="G90" s="208">
        <v>20</v>
      </c>
      <c r="H90" s="208">
        <v>20</v>
      </c>
      <c r="I90" s="208">
        <v>1</v>
      </c>
      <c r="J90" s="208">
        <v>1</v>
      </c>
      <c r="K90" s="209">
        <v>20</v>
      </c>
      <c r="L90" s="209">
        <v>20</v>
      </c>
    </row>
    <row r="91" spans="1:12" ht="12.95" customHeight="1" x14ac:dyDescent="0.25">
      <c r="A91" s="179">
        <v>12</v>
      </c>
      <c r="B91" s="179">
        <v>50</v>
      </c>
      <c r="C91" s="179">
        <v>5512</v>
      </c>
      <c r="D91" s="180" t="s">
        <v>141</v>
      </c>
      <c r="E91" s="181">
        <v>1100</v>
      </c>
      <c r="F91" s="181">
        <v>1066</v>
      </c>
      <c r="G91" s="181">
        <v>1100</v>
      </c>
      <c r="H91" s="181">
        <v>902</v>
      </c>
      <c r="I91" s="181">
        <v>415</v>
      </c>
      <c r="J91" s="181">
        <v>703</v>
      </c>
      <c r="K91" s="182">
        <v>1100</v>
      </c>
      <c r="L91" s="182">
        <v>1140</v>
      </c>
    </row>
    <row r="92" spans="1:12" s="190" customFormat="1" ht="12.95" customHeight="1" thickBot="1" x14ac:dyDescent="0.3">
      <c r="A92" s="220">
        <v>12</v>
      </c>
      <c r="B92" s="220">
        <v>50</v>
      </c>
      <c r="C92" s="220">
        <v>5512</v>
      </c>
      <c r="D92" s="221" t="s">
        <v>135</v>
      </c>
      <c r="E92" s="222">
        <v>0</v>
      </c>
      <c r="F92" s="222">
        <v>190</v>
      </c>
      <c r="G92" s="222">
        <v>0</v>
      </c>
      <c r="H92" s="222">
        <v>150</v>
      </c>
      <c r="I92" s="222">
        <v>0</v>
      </c>
      <c r="J92" s="222">
        <v>77</v>
      </c>
      <c r="K92" s="205">
        <v>150</v>
      </c>
      <c r="L92" s="205">
        <v>0</v>
      </c>
    </row>
    <row r="93" spans="1:12" s="183" customFormat="1" ht="12.95" customHeight="1" thickBot="1" x14ac:dyDescent="0.3">
      <c r="A93" s="214">
        <v>12</v>
      </c>
      <c r="B93" s="215"/>
      <c r="C93" s="145" t="s">
        <v>606</v>
      </c>
      <c r="D93" s="216"/>
      <c r="E93" s="210">
        <f t="shared" ref="E93:J93" si="11">SUM(E90:E92)</f>
        <v>1120</v>
      </c>
      <c r="F93" s="210">
        <f t="shared" si="11"/>
        <v>1259</v>
      </c>
      <c r="G93" s="210">
        <f t="shared" si="11"/>
        <v>1120</v>
      </c>
      <c r="H93" s="210">
        <f t="shared" si="11"/>
        <v>1072</v>
      </c>
      <c r="I93" s="210">
        <f t="shared" si="11"/>
        <v>416</v>
      </c>
      <c r="J93" s="210">
        <f t="shared" si="11"/>
        <v>781</v>
      </c>
      <c r="K93" s="211">
        <f>SUM(K90:K92)</f>
        <v>1270</v>
      </c>
      <c r="L93" s="212">
        <f>SUM(L90:L92)</f>
        <v>1160</v>
      </c>
    </row>
    <row r="94" spans="1:12" ht="12.95" customHeight="1" x14ac:dyDescent="0.25">
      <c r="A94" s="206">
        <v>13</v>
      </c>
      <c r="B94" s="206">
        <v>40</v>
      </c>
      <c r="C94" s="206">
        <v>5311</v>
      </c>
      <c r="D94" s="207" t="s">
        <v>18</v>
      </c>
      <c r="E94" s="208">
        <v>14765</v>
      </c>
      <c r="F94" s="208">
        <v>14867</v>
      </c>
      <c r="G94" s="208">
        <v>16501</v>
      </c>
      <c r="H94" s="208">
        <v>16643</v>
      </c>
      <c r="I94" s="208">
        <v>6595</v>
      </c>
      <c r="J94" s="208">
        <v>10910</v>
      </c>
      <c r="K94" s="209"/>
      <c r="L94" s="209">
        <v>18523</v>
      </c>
    </row>
    <row r="95" spans="1:12" ht="12.95" customHeight="1" thickBot="1" x14ac:dyDescent="0.3">
      <c r="A95" s="202">
        <v>13</v>
      </c>
      <c r="B95" s="202">
        <v>40</v>
      </c>
      <c r="C95" s="202">
        <v>5311</v>
      </c>
      <c r="D95" s="203" t="s">
        <v>136</v>
      </c>
      <c r="E95" s="204"/>
      <c r="F95" s="204">
        <v>258</v>
      </c>
      <c r="G95" s="204"/>
      <c r="H95" s="204">
        <v>930</v>
      </c>
      <c r="I95" s="204">
        <v>0</v>
      </c>
      <c r="J95" s="204">
        <v>6</v>
      </c>
      <c r="K95" s="205">
        <v>930</v>
      </c>
      <c r="L95" s="205">
        <v>0</v>
      </c>
    </row>
    <row r="96" spans="1:12" s="183" customFormat="1" ht="12.95" customHeight="1" thickBot="1" x14ac:dyDescent="0.3">
      <c r="A96" s="214">
        <v>13</v>
      </c>
      <c r="B96" s="215"/>
      <c r="C96" s="145" t="s">
        <v>610</v>
      </c>
      <c r="D96" s="216"/>
      <c r="E96" s="210">
        <f>SUM(E94)</f>
        <v>14765</v>
      </c>
      <c r="F96" s="210">
        <f>SUM(F94:F95)</f>
        <v>15125</v>
      </c>
      <c r="G96" s="210">
        <f>SUM(G94:G95)</f>
        <v>16501</v>
      </c>
      <c r="H96" s="210">
        <f>SUM(H94)</f>
        <v>16643</v>
      </c>
      <c r="I96" s="210">
        <f>SUM(I94)</f>
        <v>6595</v>
      </c>
      <c r="J96" s="210">
        <f>SUM(J94)</f>
        <v>10910</v>
      </c>
      <c r="K96" s="211">
        <v>16643</v>
      </c>
      <c r="L96" s="212">
        <f>SUM(L94:L95)</f>
        <v>18523</v>
      </c>
    </row>
    <row r="97" spans="1:12" ht="12.95" customHeight="1" x14ac:dyDescent="0.25">
      <c r="A97" s="206">
        <v>14</v>
      </c>
      <c r="B97" s="224" t="s">
        <v>83</v>
      </c>
      <c r="C97" s="206"/>
      <c r="D97" s="207" t="s">
        <v>82</v>
      </c>
      <c r="E97" s="208">
        <v>955</v>
      </c>
      <c r="F97" s="208">
        <v>257</v>
      </c>
      <c r="G97" s="208">
        <v>955</v>
      </c>
      <c r="H97" s="208">
        <v>1348</v>
      </c>
      <c r="I97" s="208">
        <v>354</v>
      </c>
      <c r="J97" s="208">
        <v>737</v>
      </c>
      <c r="K97" s="208">
        <v>955</v>
      </c>
      <c r="L97" s="208">
        <v>955</v>
      </c>
    </row>
    <row r="98" spans="1:12" ht="12.95" customHeight="1" x14ac:dyDescent="0.25">
      <c r="A98" s="179">
        <v>14</v>
      </c>
      <c r="B98" s="184" t="s">
        <v>84</v>
      </c>
      <c r="C98" s="179"/>
      <c r="D98" s="180" t="s">
        <v>91</v>
      </c>
      <c r="E98" s="181">
        <v>145</v>
      </c>
      <c r="F98" s="181">
        <v>103</v>
      </c>
      <c r="G98" s="181">
        <v>145</v>
      </c>
      <c r="H98" s="181">
        <v>296</v>
      </c>
      <c r="I98" s="181">
        <v>19</v>
      </c>
      <c r="J98" s="181">
        <v>19</v>
      </c>
      <c r="K98" s="181">
        <v>145</v>
      </c>
      <c r="L98" s="181">
        <v>145</v>
      </c>
    </row>
    <row r="99" spans="1:12" ht="12.95" customHeight="1" x14ac:dyDescent="0.25">
      <c r="A99" s="179">
        <v>14</v>
      </c>
      <c r="B99" s="184" t="s">
        <v>85</v>
      </c>
      <c r="C99" s="179"/>
      <c r="D99" s="180" t="s">
        <v>92</v>
      </c>
      <c r="E99" s="181">
        <v>130</v>
      </c>
      <c r="F99" s="181">
        <v>0</v>
      </c>
      <c r="G99" s="181">
        <v>130</v>
      </c>
      <c r="H99" s="181">
        <v>309</v>
      </c>
      <c r="I99" s="181">
        <v>0</v>
      </c>
      <c r="J99" s="181">
        <v>0</v>
      </c>
      <c r="K99" s="181">
        <v>130</v>
      </c>
      <c r="L99" s="181">
        <v>130</v>
      </c>
    </row>
    <row r="100" spans="1:12" ht="12.95" customHeight="1" x14ac:dyDescent="0.25">
      <c r="A100" s="179">
        <v>14</v>
      </c>
      <c r="B100" s="184" t="s">
        <v>86</v>
      </c>
      <c r="C100" s="179"/>
      <c r="D100" s="180" t="s">
        <v>93</v>
      </c>
      <c r="E100" s="181">
        <v>260</v>
      </c>
      <c r="F100" s="181">
        <v>217</v>
      </c>
      <c r="G100" s="181">
        <v>260</v>
      </c>
      <c r="H100" s="181">
        <v>271</v>
      </c>
      <c r="I100" s="181">
        <v>61</v>
      </c>
      <c r="J100" s="181">
        <v>63</v>
      </c>
      <c r="K100" s="181">
        <v>260</v>
      </c>
      <c r="L100" s="181">
        <v>260</v>
      </c>
    </row>
    <row r="101" spans="1:12" ht="12.95" customHeight="1" x14ac:dyDescent="0.25">
      <c r="A101" s="179">
        <v>14</v>
      </c>
      <c r="B101" s="184" t="s">
        <v>87</v>
      </c>
      <c r="C101" s="179"/>
      <c r="D101" s="180" t="s">
        <v>94</v>
      </c>
      <c r="E101" s="181">
        <v>130</v>
      </c>
      <c r="F101" s="181">
        <v>61</v>
      </c>
      <c r="G101" s="181">
        <v>130</v>
      </c>
      <c r="H101" s="181">
        <v>99</v>
      </c>
      <c r="I101" s="181">
        <v>4</v>
      </c>
      <c r="J101" s="181">
        <v>10</v>
      </c>
      <c r="K101" s="181">
        <v>130</v>
      </c>
      <c r="L101" s="181">
        <v>130</v>
      </c>
    </row>
    <row r="102" spans="1:12" ht="12.95" customHeight="1" x14ac:dyDescent="0.25">
      <c r="A102" s="179">
        <v>14</v>
      </c>
      <c r="B102" s="184" t="s">
        <v>88</v>
      </c>
      <c r="C102" s="179"/>
      <c r="D102" s="180" t="s">
        <v>95</v>
      </c>
      <c r="E102" s="181">
        <v>140</v>
      </c>
      <c r="F102" s="181">
        <v>82</v>
      </c>
      <c r="G102" s="181">
        <v>140</v>
      </c>
      <c r="H102" s="181">
        <v>247</v>
      </c>
      <c r="I102" s="181">
        <v>15</v>
      </c>
      <c r="J102" s="181">
        <v>30</v>
      </c>
      <c r="K102" s="181">
        <v>140</v>
      </c>
      <c r="L102" s="181">
        <v>140</v>
      </c>
    </row>
    <row r="103" spans="1:12" ht="12.95" customHeight="1" x14ac:dyDescent="0.25">
      <c r="A103" s="179">
        <v>14</v>
      </c>
      <c r="B103" s="184" t="s">
        <v>89</v>
      </c>
      <c r="C103" s="179"/>
      <c r="D103" s="180" t="s">
        <v>96</v>
      </c>
      <c r="E103" s="181">
        <v>390</v>
      </c>
      <c r="F103" s="181">
        <v>317</v>
      </c>
      <c r="G103" s="181">
        <v>390</v>
      </c>
      <c r="H103" s="181">
        <v>445</v>
      </c>
      <c r="I103" s="181">
        <v>34</v>
      </c>
      <c r="J103" s="181">
        <v>36</v>
      </c>
      <c r="K103" s="181">
        <v>390</v>
      </c>
      <c r="L103" s="181">
        <v>390</v>
      </c>
    </row>
    <row r="104" spans="1:12" ht="12.95" customHeight="1" thickBot="1" x14ac:dyDescent="0.3">
      <c r="A104" s="202">
        <v>14</v>
      </c>
      <c r="B104" s="223" t="s">
        <v>90</v>
      </c>
      <c r="C104" s="202"/>
      <c r="D104" s="203" t="s">
        <v>97</v>
      </c>
      <c r="E104" s="204">
        <v>200</v>
      </c>
      <c r="F104" s="204">
        <v>47</v>
      </c>
      <c r="G104" s="204">
        <v>200</v>
      </c>
      <c r="H104" s="204">
        <v>235</v>
      </c>
      <c r="I104" s="204">
        <v>10</v>
      </c>
      <c r="J104" s="204">
        <v>23</v>
      </c>
      <c r="K104" s="204">
        <v>200</v>
      </c>
      <c r="L104" s="204">
        <v>200</v>
      </c>
    </row>
    <row r="105" spans="1:12" s="183" customFormat="1" ht="12.95" customHeight="1" thickBot="1" x14ac:dyDescent="0.3">
      <c r="A105" s="214">
        <v>14</v>
      </c>
      <c r="B105" s="215"/>
      <c r="C105" s="145" t="s">
        <v>611</v>
      </c>
      <c r="D105" s="216"/>
      <c r="E105" s="210">
        <f t="shared" ref="E105:L105" si="12">SUM(E97:E104)</f>
        <v>2350</v>
      </c>
      <c r="F105" s="210">
        <f t="shared" si="12"/>
        <v>1084</v>
      </c>
      <c r="G105" s="210">
        <f t="shared" si="12"/>
        <v>2350</v>
      </c>
      <c r="H105" s="210">
        <f t="shared" si="12"/>
        <v>3250</v>
      </c>
      <c r="I105" s="210">
        <f t="shared" si="12"/>
        <v>497</v>
      </c>
      <c r="J105" s="210">
        <f t="shared" si="12"/>
        <v>918</v>
      </c>
      <c r="K105" s="211">
        <f t="shared" si="12"/>
        <v>2350</v>
      </c>
      <c r="L105" s="212">
        <f t="shared" si="12"/>
        <v>2350</v>
      </c>
    </row>
    <row r="106" spans="1:12" ht="12.95" customHeight="1" x14ac:dyDescent="0.25">
      <c r="A106" s="179">
        <v>15</v>
      </c>
      <c r="B106" s="179">
        <v>11</v>
      </c>
      <c r="C106" s="179">
        <v>3636</v>
      </c>
      <c r="D106" s="180" t="s">
        <v>102</v>
      </c>
      <c r="E106" s="181"/>
      <c r="F106" s="181">
        <v>18</v>
      </c>
      <c r="G106" s="181"/>
      <c r="H106" s="181">
        <v>43</v>
      </c>
      <c r="I106" s="181">
        <v>9</v>
      </c>
      <c r="J106" s="181">
        <v>9</v>
      </c>
      <c r="K106" s="182">
        <v>9</v>
      </c>
      <c r="L106" s="182">
        <v>0</v>
      </c>
    </row>
    <row r="107" spans="1:12" ht="12.95" customHeight="1" x14ac:dyDescent="0.25">
      <c r="A107" s="179">
        <v>15</v>
      </c>
      <c r="B107" s="179">
        <v>91</v>
      </c>
      <c r="C107" s="179">
        <v>6112</v>
      </c>
      <c r="D107" s="180" t="s">
        <v>49</v>
      </c>
      <c r="E107" s="181">
        <v>2835</v>
      </c>
      <c r="F107" s="181">
        <v>2492</v>
      </c>
      <c r="G107" s="181">
        <v>4021</v>
      </c>
      <c r="H107" s="181">
        <v>4021</v>
      </c>
      <c r="I107" s="181">
        <v>1240</v>
      </c>
      <c r="J107" s="181">
        <v>2006</v>
      </c>
      <c r="K107" s="182">
        <v>4021</v>
      </c>
      <c r="L107" s="182">
        <v>5630</v>
      </c>
    </row>
    <row r="108" spans="1:12" s="190" customFormat="1" ht="12.95" customHeight="1" x14ac:dyDescent="0.25">
      <c r="A108" s="187">
        <v>15</v>
      </c>
      <c r="B108" s="187">
        <v>50</v>
      </c>
      <c r="C108" s="187">
        <v>6114.8</v>
      </c>
      <c r="D108" s="188" t="s">
        <v>143</v>
      </c>
      <c r="E108" s="189">
        <v>0</v>
      </c>
      <c r="F108" s="189">
        <v>569</v>
      </c>
      <c r="G108" s="189">
        <v>0</v>
      </c>
      <c r="H108" s="189">
        <v>518</v>
      </c>
      <c r="I108" s="189">
        <v>622</v>
      </c>
      <c r="J108" s="189">
        <v>622</v>
      </c>
      <c r="K108" s="182">
        <v>622</v>
      </c>
      <c r="L108" s="182">
        <v>0</v>
      </c>
    </row>
    <row r="109" spans="1:12" ht="12.95" customHeight="1" x14ac:dyDescent="0.25">
      <c r="A109" s="179">
        <v>15</v>
      </c>
      <c r="B109" s="179">
        <v>20</v>
      </c>
      <c r="C109" s="179">
        <v>6149</v>
      </c>
      <c r="D109" s="180" t="s">
        <v>104</v>
      </c>
      <c r="E109" s="181">
        <v>0</v>
      </c>
      <c r="F109" s="181">
        <v>0</v>
      </c>
      <c r="G109" s="181">
        <v>0</v>
      </c>
      <c r="H109" s="181">
        <v>160</v>
      </c>
      <c r="I109" s="181">
        <v>160</v>
      </c>
      <c r="J109" s="181">
        <v>160</v>
      </c>
      <c r="K109" s="182">
        <v>160</v>
      </c>
      <c r="L109" s="182">
        <v>0</v>
      </c>
    </row>
    <row r="110" spans="1:12" ht="12.95" customHeight="1" x14ac:dyDescent="0.25">
      <c r="A110" s="179">
        <v>15</v>
      </c>
      <c r="B110" s="179">
        <v>11</v>
      </c>
      <c r="C110" s="179">
        <v>6171</v>
      </c>
      <c r="D110" s="180" t="s">
        <v>103</v>
      </c>
      <c r="E110" s="181">
        <v>500</v>
      </c>
      <c r="F110" s="181">
        <v>368</v>
      </c>
      <c r="G110" s="181">
        <v>500</v>
      </c>
      <c r="H110" s="181">
        <v>500</v>
      </c>
      <c r="I110" s="181">
        <v>15</v>
      </c>
      <c r="J110" s="181">
        <v>159</v>
      </c>
      <c r="K110" s="182">
        <v>350</v>
      </c>
      <c r="L110" s="182">
        <v>500</v>
      </c>
    </row>
    <row r="111" spans="1:12" ht="12.95" customHeight="1" x14ac:dyDescent="0.25">
      <c r="A111" s="179">
        <v>15</v>
      </c>
      <c r="B111" s="179">
        <v>30</v>
      </c>
      <c r="C111" s="179">
        <v>6171</v>
      </c>
      <c r="D111" s="180" t="s">
        <v>105</v>
      </c>
      <c r="E111" s="181">
        <v>7434</v>
      </c>
      <c r="F111" s="181">
        <v>7351</v>
      </c>
      <c r="G111" s="181">
        <v>7434</v>
      </c>
      <c r="H111" s="181">
        <v>7544</v>
      </c>
      <c r="I111" s="181">
        <v>3928</v>
      </c>
      <c r="J111" s="181">
        <v>5890</v>
      </c>
      <c r="K111" s="182">
        <v>7544</v>
      </c>
      <c r="L111" s="182">
        <v>7434</v>
      </c>
    </row>
    <row r="112" spans="1:12" ht="12.95" customHeight="1" x14ac:dyDescent="0.25">
      <c r="A112" s="179">
        <v>15</v>
      </c>
      <c r="B112" s="179">
        <v>50</v>
      </c>
      <c r="C112" s="179">
        <v>6171</v>
      </c>
      <c r="D112" s="180" t="s">
        <v>109</v>
      </c>
      <c r="E112" s="181">
        <v>2540</v>
      </c>
      <c r="F112" s="181">
        <v>2420</v>
      </c>
      <c r="G112" s="181">
        <v>4500</v>
      </c>
      <c r="H112" s="181">
        <v>4260</v>
      </c>
      <c r="I112" s="181">
        <v>1810</v>
      </c>
      <c r="J112" s="181">
        <v>2789</v>
      </c>
      <c r="K112" s="182">
        <v>4100</v>
      </c>
      <c r="L112" s="182">
        <v>4590</v>
      </c>
    </row>
    <row r="113" spans="1:14" ht="12.95" customHeight="1" x14ac:dyDescent="0.25">
      <c r="A113" s="179">
        <v>15</v>
      </c>
      <c r="B113" s="179">
        <v>51</v>
      </c>
      <c r="C113" s="179">
        <v>6171</v>
      </c>
      <c r="D113" s="180" t="s">
        <v>106</v>
      </c>
      <c r="E113" s="181">
        <v>2100</v>
      </c>
      <c r="F113" s="181">
        <v>2315</v>
      </c>
      <c r="G113" s="181">
        <v>2280</v>
      </c>
      <c r="H113" s="181">
        <v>2410</v>
      </c>
      <c r="I113" s="181">
        <v>1256</v>
      </c>
      <c r="J113" s="181">
        <v>1732</v>
      </c>
      <c r="K113" s="182">
        <v>2600</v>
      </c>
      <c r="L113" s="182">
        <v>2690</v>
      </c>
    </row>
    <row r="114" spans="1:14" ht="12.95" customHeight="1" x14ac:dyDescent="0.25">
      <c r="A114" s="179">
        <v>15</v>
      </c>
      <c r="B114" s="179">
        <v>54</v>
      </c>
      <c r="C114" s="179">
        <v>6171</v>
      </c>
      <c r="D114" s="180" t="s">
        <v>107</v>
      </c>
      <c r="E114" s="181">
        <v>1670</v>
      </c>
      <c r="F114" s="181">
        <v>1607</v>
      </c>
      <c r="G114" s="181">
        <v>1870</v>
      </c>
      <c r="H114" s="181">
        <v>2360</v>
      </c>
      <c r="I114" s="181">
        <v>1057</v>
      </c>
      <c r="J114" s="181">
        <v>1477</v>
      </c>
      <c r="K114" s="182">
        <v>1860</v>
      </c>
      <c r="L114" s="182">
        <v>2450</v>
      </c>
    </row>
    <row r="115" spans="1:14" ht="12.95" customHeight="1" x14ac:dyDescent="0.25">
      <c r="A115" s="179">
        <v>15</v>
      </c>
      <c r="B115" s="179">
        <v>54</v>
      </c>
      <c r="C115" s="179">
        <v>6330</v>
      </c>
      <c r="D115" s="180" t="s">
        <v>3</v>
      </c>
      <c r="E115" s="181">
        <v>1550</v>
      </c>
      <c r="F115" s="181">
        <v>1550</v>
      </c>
      <c r="G115" s="181">
        <v>1770</v>
      </c>
      <c r="H115" s="181">
        <v>1770</v>
      </c>
      <c r="I115" s="181">
        <v>885</v>
      </c>
      <c r="J115" s="181">
        <v>1770</v>
      </c>
      <c r="K115" s="182">
        <v>1770</v>
      </c>
      <c r="L115" s="182">
        <v>2350</v>
      </c>
    </row>
    <row r="116" spans="1:14" ht="12.95" customHeight="1" x14ac:dyDescent="0.25">
      <c r="A116" s="179">
        <v>15</v>
      </c>
      <c r="B116" s="179">
        <v>90</v>
      </c>
      <c r="C116" s="179">
        <v>6171</v>
      </c>
      <c r="D116" s="180" t="s">
        <v>108</v>
      </c>
      <c r="E116" s="181">
        <v>130</v>
      </c>
      <c r="F116" s="181">
        <v>2</v>
      </c>
      <c r="G116" s="181">
        <v>130</v>
      </c>
      <c r="H116" s="181">
        <v>130</v>
      </c>
      <c r="I116" s="181">
        <v>0</v>
      </c>
      <c r="J116" s="181">
        <v>9</v>
      </c>
      <c r="K116" s="182">
        <v>9</v>
      </c>
      <c r="L116" s="182">
        <v>130</v>
      </c>
    </row>
    <row r="117" spans="1:14" ht="12.95" customHeight="1" thickBot="1" x14ac:dyDescent="0.3">
      <c r="A117" s="202">
        <v>15</v>
      </c>
      <c r="B117" s="202">
        <v>91</v>
      </c>
      <c r="C117" s="202">
        <v>6171</v>
      </c>
      <c r="D117" s="203" t="s">
        <v>808</v>
      </c>
      <c r="E117" s="204">
        <v>56475</v>
      </c>
      <c r="F117" s="204">
        <v>51294</v>
      </c>
      <c r="G117" s="204">
        <v>63935</v>
      </c>
      <c r="H117" s="204">
        <v>65430</v>
      </c>
      <c r="I117" s="204">
        <v>25376</v>
      </c>
      <c r="J117" s="204">
        <v>42035</v>
      </c>
      <c r="K117" s="205">
        <v>65430</v>
      </c>
      <c r="L117" s="205">
        <v>71722</v>
      </c>
    </row>
    <row r="118" spans="1:14" s="183" customFormat="1" ht="12.95" customHeight="1" thickBot="1" x14ac:dyDescent="0.3">
      <c r="A118" s="214">
        <v>15</v>
      </c>
      <c r="B118" s="215"/>
      <c r="C118" s="145" t="s">
        <v>623</v>
      </c>
      <c r="D118" s="216"/>
      <c r="E118" s="210">
        <f t="shared" ref="E118:L118" si="13">SUM(E106:E117)</f>
        <v>75234</v>
      </c>
      <c r="F118" s="210">
        <f t="shared" si="13"/>
        <v>69986</v>
      </c>
      <c r="G118" s="210">
        <f t="shared" si="13"/>
        <v>86440</v>
      </c>
      <c r="H118" s="210">
        <f t="shared" si="13"/>
        <v>89146</v>
      </c>
      <c r="I118" s="210">
        <f t="shared" si="13"/>
        <v>36358</v>
      </c>
      <c r="J118" s="210">
        <f t="shared" si="13"/>
        <v>58658</v>
      </c>
      <c r="K118" s="211">
        <f t="shared" si="13"/>
        <v>88475</v>
      </c>
      <c r="L118" s="212">
        <f t="shared" si="13"/>
        <v>97496</v>
      </c>
    </row>
    <row r="119" spans="1:14" ht="12.95" customHeight="1" x14ac:dyDescent="0.25">
      <c r="A119" s="206">
        <v>16</v>
      </c>
      <c r="B119" s="206">
        <v>70</v>
      </c>
      <c r="C119" s="206">
        <v>6310</v>
      </c>
      <c r="D119" s="207" t="s">
        <v>2</v>
      </c>
      <c r="E119" s="208">
        <v>250</v>
      </c>
      <c r="F119" s="208">
        <v>157</v>
      </c>
      <c r="G119" s="208">
        <v>250</v>
      </c>
      <c r="H119" s="208">
        <v>350</v>
      </c>
      <c r="I119" s="208">
        <v>170</v>
      </c>
      <c r="J119" s="208">
        <v>225</v>
      </c>
      <c r="K119" s="209"/>
      <c r="L119" s="209">
        <v>400</v>
      </c>
    </row>
    <row r="120" spans="1:14" ht="12.95" customHeight="1" x14ac:dyDescent="0.25">
      <c r="A120" s="179">
        <v>16</v>
      </c>
      <c r="B120" s="179">
        <v>70</v>
      </c>
      <c r="C120" s="179">
        <v>6320</v>
      </c>
      <c r="D120" s="180" t="s">
        <v>26</v>
      </c>
      <c r="E120" s="181">
        <v>1000</v>
      </c>
      <c r="F120" s="181">
        <v>934</v>
      </c>
      <c r="G120" s="181">
        <v>1000</v>
      </c>
      <c r="H120" s="181">
        <v>1000</v>
      </c>
      <c r="I120" s="181">
        <v>669</v>
      </c>
      <c r="J120" s="181">
        <v>836</v>
      </c>
      <c r="K120" s="182"/>
      <c r="L120" s="182">
        <v>1050</v>
      </c>
    </row>
    <row r="121" spans="1:14" ht="12.95" customHeight="1" x14ac:dyDescent="0.25">
      <c r="A121" s="179">
        <v>16</v>
      </c>
      <c r="B121" s="179">
        <v>70</v>
      </c>
      <c r="C121" s="179">
        <v>6399</v>
      </c>
      <c r="D121" s="180" t="s">
        <v>15</v>
      </c>
      <c r="E121" s="181">
        <v>2210</v>
      </c>
      <c r="F121" s="181">
        <v>5117</v>
      </c>
      <c r="G121" s="181">
        <v>2210</v>
      </c>
      <c r="H121" s="181">
        <v>9471</v>
      </c>
      <c r="I121" s="181">
        <v>6168</v>
      </c>
      <c r="J121" s="181">
        <v>7305</v>
      </c>
      <c r="K121" s="182"/>
      <c r="L121" s="182">
        <v>2270</v>
      </c>
    </row>
    <row r="122" spans="1:14" ht="12.95" customHeight="1" thickBot="1" x14ac:dyDescent="0.3">
      <c r="A122" s="202">
        <v>16</v>
      </c>
      <c r="B122" s="202">
        <v>70</v>
      </c>
      <c r="C122" s="202">
        <v>6409</v>
      </c>
      <c r="D122" s="203" t="s">
        <v>27</v>
      </c>
      <c r="E122" s="204">
        <v>0</v>
      </c>
      <c r="F122" s="204">
        <v>88</v>
      </c>
      <c r="G122" s="204">
        <v>0</v>
      </c>
      <c r="H122" s="204">
        <v>98</v>
      </c>
      <c r="I122" s="204">
        <v>0</v>
      </c>
      <c r="J122" s="204">
        <v>0</v>
      </c>
      <c r="K122" s="205"/>
      <c r="L122" s="205">
        <v>0</v>
      </c>
    </row>
    <row r="123" spans="1:14" s="183" customFormat="1" ht="12.95" customHeight="1" thickBot="1" x14ac:dyDescent="0.3">
      <c r="A123" s="214">
        <v>16</v>
      </c>
      <c r="B123" s="215"/>
      <c r="C123" s="145" t="s">
        <v>625</v>
      </c>
      <c r="D123" s="216"/>
      <c r="E123" s="210">
        <f t="shared" ref="E123:L123" si="14">SUM(E119:E122)</f>
        <v>3460</v>
      </c>
      <c r="F123" s="210">
        <f t="shared" si="14"/>
        <v>6296</v>
      </c>
      <c r="G123" s="210">
        <f t="shared" si="14"/>
        <v>3460</v>
      </c>
      <c r="H123" s="210">
        <f t="shared" si="14"/>
        <v>10919</v>
      </c>
      <c r="I123" s="210">
        <f t="shared" si="14"/>
        <v>7007</v>
      </c>
      <c r="J123" s="210">
        <f t="shared" si="14"/>
        <v>8366</v>
      </c>
      <c r="K123" s="211">
        <f t="shared" si="14"/>
        <v>0</v>
      </c>
      <c r="L123" s="212">
        <f t="shared" si="14"/>
        <v>3720</v>
      </c>
    </row>
    <row r="124" spans="1:14" ht="12.95" customHeight="1" x14ac:dyDescent="0.25">
      <c r="A124" s="206">
        <v>17</v>
      </c>
      <c r="B124" s="206">
        <v>81</v>
      </c>
      <c r="C124" s="206">
        <v>1014</v>
      </c>
      <c r="D124" s="207" t="s">
        <v>50</v>
      </c>
      <c r="E124" s="208">
        <v>180</v>
      </c>
      <c r="F124" s="208">
        <v>126</v>
      </c>
      <c r="G124" s="208">
        <v>180</v>
      </c>
      <c r="H124" s="208">
        <v>180</v>
      </c>
      <c r="I124" s="208">
        <v>112</v>
      </c>
      <c r="J124" s="208">
        <v>147</v>
      </c>
      <c r="K124" s="209"/>
      <c r="L124" s="209">
        <v>180</v>
      </c>
    </row>
    <row r="125" spans="1:14" ht="12.95" customHeight="1" x14ac:dyDescent="0.25">
      <c r="A125" s="179">
        <v>17</v>
      </c>
      <c r="B125" s="179">
        <v>40</v>
      </c>
      <c r="C125" s="179">
        <v>1014</v>
      </c>
      <c r="D125" s="180" t="s">
        <v>142</v>
      </c>
      <c r="E125" s="181">
        <v>10</v>
      </c>
      <c r="F125" s="181">
        <v>9</v>
      </c>
      <c r="G125" s="181">
        <v>10</v>
      </c>
      <c r="H125" s="181">
        <v>10</v>
      </c>
      <c r="I125" s="181">
        <v>0</v>
      </c>
      <c r="J125" s="181">
        <v>0</v>
      </c>
      <c r="K125" s="182"/>
      <c r="L125" s="182">
        <v>10</v>
      </c>
    </row>
    <row r="126" spans="1:14" ht="12.95" customHeight="1" x14ac:dyDescent="0.25">
      <c r="A126" s="179">
        <v>17</v>
      </c>
      <c r="B126" s="179">
        <v>81</v>
      </c>
      <c r="C126" s="179">
        <v>1036</v>
      </c>
      <c r="D126" s="180" t="s">
        <v>28</v>
      </c>
      <c r="E126" s="181">
        <v>56</v>
      </c>
      <c r="F126" s="181">
        <v>50</v>
      </c>
      <c r="G126" s="181">
        <v>56</v>
      </c>
      <c r="H126" s="181">
        <v>56</v>
      </c>
      <c r="I126" s="181">
        <v>15</v>
      </c>
      <c r="J126" s="181">
        <v>42</v>
      </c>
      <c r="K126" s="182">
        <v>56</v>
      </c>
      <c r="L126" s="182">
        <v>56</v>
      </c>
      <c r="N126" s="185"/>
    </row>
    <row r="127" spans="1:14" ht="12.95" customHeight="1" x14ac:dyDescent="0.25">
      <c r="A127" s="179">
        <v>17</v>
      </c>
      <c r="B127" s="179">
        <v>81</v>
      </c>
      <c r="C127" s="179">
        <v>1036</v>
      </c>
      <c r="D127" s="180" t="s">
        <v>98</v>
      </c>
      <c r="E127" s="181"/>
      <c r="F127" s="181">
        <v>887</v>
      </c>
      <c r="G127" s="181"/>
      <c r="H127" s="181"/>
      <c r="I127" s="181">
        <v>-285</v>
      </c>
      <c r="J127" s="181">
        <v>-480</v>
      </c>
      <c r="K127" s="182">
        <v>600</v>
      </c>
      <c r="L127" s="182">
        <v>600</v>
      </c>
    </row>
    <row r="128" spans="1:14" ht="12.95" customHeight="1" x14ac:dyDescent="0.25">
      <c r="A128" s="179">
        <v>17</v>
      </c>
      <c r="B128" s="179">
        <v>81</v>
      </c>
      <c r="C128" s="179">
        <v>2310</v>
      </c>
      <c r="D128" s="180" t="s">
        <v>29</v>
      </c>
      <c r="E128" s="181">
        <v>215</v>
      </c>
      <c r="F128" s="181">
        <v>169</v>
      </c>
      <c r="G128" s="181">
        <v>256</v>
      </c>
      <c r="H128" s="181">
        <v>256</v>
      </c>
      <c r="I128" s="181">
        <v>24</v>
      </c>
      <c r="J128" s="181">
        <v>65</v>
      </c>
      <c r="K128" s="182">
        <v>256</v>
      </c>
      <c r="L128" s="182">
        <v>342</v>
      </c>
    </row>
    <row r="129" spans="1:14" ht="12.95" customHeight="1" x14ac:dyDescent="0.25">
      <c r="A129" s="179">
        <v>17</v>
      </c>
      <c r="B129" s="179">
        <v>81</v>
      </c>
      <c r="C129" s="179">
        <v>2321</v>
      </c>
      <c r="D129" s="180" t="s">
        <v>30</v>
      </c>
      <c r="E129" s="181">
        <v>1335</v>
      </c>
      <c r="F129" s="181">
        <v>1240</v>
      </c>
      <c r="G129" s="181">
        <v>1659</v>
      </c>
      <c r="H129" s="181">
        <v>1659</v>
      </c>
      <c r="I129" s="181">
        <v>302</v>
      </c>
      <c r="J129" s="181">
        <v>458</v>
      </c>
      <c r="K129" s="182">
        <v>1659</v>
      </c>
      <c r="L129" s="182">
        <v>1624</v>
      </c>
    </row>
    <row r="130" spans="1:14" ht="12.95" customHeight="1" x14ac:dyDescent="0.25">
      <c r="A130" s="179">
        <v>17</v>
      </c>
      <c r="B130" s="179">
        <v>81</v>
      </c>
      <c r="C130" s="179">
        <v>2341</v>
      </c>
      <c r="D130" s="180" t="s">
        <v>51</v>
      </c>
      <c r="E130" s="181">
        <v>76</v>
      </c>
      <c r="F130" s="181">
        <v>44</v>
      </c>
      <c r="G130" s="181">
        <v>78</v>
      </c>
      <c r="H130" s="181">
        <v>78</v>
      </c>
      <c r="I130" s="181">
        <v>10</v>
      </c>
      <c r="J130" s="181">
        <v>24</v>
      </c>
      <c r="K130" s="182">
        <v>78</v>
      </c>
      <c r="L130" s="182">
        <v>90</v>
      </c>
    </row>
    <row r="131" spans="1:14" ht="12.95" customHeight="1" x14ac:dyDescent="0.25">
      <c r="A131" s="179">
        <v>17</v>
      </c>
      <c r="B131" s="179">
        <v>81</v>
      </c>
      <c r="C131" s="179">
        <v>3716</v>
      </c>
      <c r="D131" s="180" t="s">
        <v>52</v>
      </c>
      <c r="E131" s="181">
        <v>550</v>
      </c>
      <c r="F131" s="181">
        <v>540</v>
      </c>
      <c r="G131" s="181">
        <v>0</v>
      </c>
      <c r="H131" s="181">
        <v>4</v>
      </c>
      <c r="I131" s="181">
        <v>0</v>
      </c>
      <c r="J131" s="181">
        <v>0</v>
      </c>
      <c r="K131" s="182"/>
      <c r="L131" s="182">
        <v>50</v>
      </c>
    </row>
    <row r="132" spans="1:14" ht="12.95" customHeight="1" x14ac:dyDescent="0.25">
      <c r="A132" s="179">
        <v>17</v>
      </c>
      <c r="B132" s="179">
        <v>81</v>
      </c>
      <c r="C132" s="179">
        <v>3719</v>
      </c>
      <c r="D132" s="180" t="s">
        <v>21</v>
      </c>
      <c r="E132" s="181">
        <v>0</v>
      </c>
      <c r="F132" s="181">
        <v>0</v>
      </c>
      <c r="G132" s="181">
        <v>50</v>
      </c>
      <c r="H132" s="181">
        <v>50</v>
      </c>
      <c r="I132" s="181">
        <v>0</v>
      </c>
      <c r="J132" s="181">
        <v>0</v>
      </c>
      <c r="K132" s="182"/>
      <c r="L132" s="182">
        <v>250</v>
      </c>
    </row>
    <row r="133" spans="1:14" ht="12.95" customHeight="1" x14ac:dyDescent="0.25">
      <c r="A133" s="179">
        <v>17</v>
      </c>
      <c r="B133" s="179">
        <v>30</v>
      </c>
      <c r="C133" s="179">
        <v>3741</v>
      </c>
      <c r="D133" s="180" t="s">
        <v>99</v>
      </c>
      <c r="E133" s="181">
        <v>330</v>
      </c>
      <c r="F133" s="181">
        <v>330</v>
      </c>
      <c r="G133" s="181">
        <v>354</v>
      </c>
      <c r="H133" s="181">
        <v>354</v>
      </c>
      <c r="I133" s="181">
        <v>157</v>
      </c>
      <c r="J133" s="181">
        <v>234</v>
      </c>
      <c r="K133" s="182"/>
      <c r="L133" s="182">
        <v>367</v>
      </c>
      <c r="N133" s="185"/>
    </row>
    <row r="134" spans="1:14" ht="12.95" customHeight="1" x14ac:dyDescent="0.25">
      <c r="A134" s="179">
        <v>17</v>
      </c>
      <c r="B134" s="179">
        <v>81</v>
      </c>
      <c r="C134" s="179">
        <v>3741</v>
      </c>
      <c r="D134" s="180" t="s">
        <v>100</v>
      </c>
      <c r="E134" s="181">
        <v>225</v>
      </c>
      <c r="F134" s="181">
        <v>155</v>
      </c>
      <c r="G134" s="181">
        <v>225</v>
      </c>
      <c r="H134" s="181">
        <v>290</v>
      </c>
      <c r="I134" s="181">
        <v>79</v>
      </c>
      <c r="J134" s="181">
        <v>140</v>
      </c>
      <c r="K134" s="182">
        <v>290</v>
      </c>
      <c r="L134" s="182">
        <v>220</v>
      </c>
    </row>
    <row r="135" spans="1:14" ht="12.95" customHeight="1" x14ac:dyDescent="0.25">
      <c r="A135" s="179">
        <v>17</v>
      </c>
      <c r="B135" s="179">
        <v>81</v>
      </c>
      <c r="C135" s="179">
        <v>3741</v>
      </c>
      <c r="D135" s="180" t="s">
        <v>101</v>
      </c>
      <c r="E135" s="181">
        <v>250</v>
      </c>
      <c r="F135" s="181">
        <v>197</v>
      </c>
      <c r="G135" s="181">
        <v>250</v>
      </c>
      <c r="H135" s="181">
        <v>250</v>
      </c>
      <c r="I135" s="181">
        <v>200</v>
      </c>
      <c r="J135" s="181">
        <v>200</v>
      </c>
      <c r="K135" s="182">
        <v>200</v>
      </c>
      <c r="L135" s="182">
        <v>250</v>
      </c>
    </row>
    <row r="136" spans="1:14" ht="12.95" customHeight="1" x14ac:dyDescent="0.25">
      <c r="A136" s="179">
        <v>17</v>
      </c>
      <c r="B136" s="179">
        <v>81</v>
      </c>
      <c r="C136" s="179">
        <v>3744</v>
      </c>
      <c r="D136" s="180" t="s">
        <v>31</v>
      </c>
      <c r="E136" s="181">
        <v>515</v>
      </c>
      <c r="F136" s="181">
        <v>522</v>
      </c>
      <c r="G136" s="181">
        <v>575</v>
      </c>
      <c r="H136" s="181">
        <v>659</v>
      </c>
      <c r="I136" s="181">
        <v>263</v>
      </c>
      <c r="J136" s="181">
        <v>461</v>
      </c>
      <c r="K136" s="182">
        <v>659</v>
      </c>
      <c r="L136" s="182">
        <v>235</v>
      </c>
    </row>
    <row r="137" spans="1:14" ht="12.95" customHeight="1" x14ac:dyDescent="0.25">
      <c r="A137" s="179">
        <v>17</v>
      </c>
      <c r="B137" s="179">
        <v>81</v>
      </c>
      <c r="C137" s="179">
        <v>3792</v>
      </c>
      <c r="D137" s="180" t="s">
        <v>53</v>
      </c>
      <c r="E137" s="181">
        <v>30</v>
      </c>
      <c r="F137" s="181">
        <v>45</v>
      </c>
      <c r="G137" s="181">
        <v>30</v>
      </c>
      <c r="H137" s="181">
        <v>45</v>
      </c>
      <c r="I137" s="181">
        <v>5</v>
      </c>
      <c r="J137" s="181">
        <v>5</v>
      </c>
      <c r="K137" s="182"/>
      <c r="L137" s="182">
        <v>30</v>
      </c>
    </row>
    <row r="138" spans="1:14" ht="12.95" customHeight="1" thickBot="1" x14ac:dyDescent="0.3">
      <c r="A138" s="202">
        <v>17</v>
      </c>
      <c r="B138" s="202">
        <v>81</v>
      </c>
      <c r="C138" s="202">
        <v>3799</v>
      </c>
      <c r="D138" s="203" t="s">
        <v>54</v>
      </c>
      <c r="E138" s="204">
        <v>20</v>
      </c>
      <c r="F138" s="204">
        <v>13</v>
      </c>
      <c r="G138" s="204">
        <v>150</v>
      </c>
      <c r="H138" s="204">
        <v>150</v>
      </c>
      <c r="I138" s="204">
        <v>0</v>
      </c>
      <c r="J138" s="204">
        <v>0</v>
      </c>
      <c r="K138" s="205"/>
      <c r="L138" s="205">
        <v>20</v>
      </c>
    </row>
    <row r="139" spans="1:14" s="183" customFormat="1" ht="12.95" customHeight="1" thickBot="1" x14ac:dyDescent="0.3">
      <c r="A139" s="214">
        <v>17</v>
      </c>
      <c r="B139" s="215"/>
      <c r="C139" s="145" t="s">
        <v>631</v>
      </c>
      <c r="D139" s="216"/>
      <c r="E139" s="210">
        <f t="shared" ref="E139:L139" si="15">SUM(E124:E138)</f>
        <v>3792</v>
      </c>
      <c r="F139" s="210">
        <f t="shared" si="15"/>
        <v>4327</v>
      </c>
      <c r="G139" s="210">
        <f t="shared" si="15"/>
        <v>3873</v>
      </c>
      <c r="H139" s="210">
        <f t="shared" si="15"/>
        <v>4041</v>
      </c>
      <c r="I139" s="210">
        <f t="shared" si="15"/>
        <v>882</v>
      </c>
      <c r="J139" s="210">
        <f>SUM(J124:J138)</f>
        <v>1296</v>
      </c>
      <c r="K139" s="211">
        <f t="shared" si="15"/>
        <v>3798</v>
      </c>
      <c r="L139" s="212">
        <f t="shared" si="15"/>
        <v>4324</v>
      </c>
    </row>
    <row r="140" spans="1:14" s="183" customFormat="1" ht="12.95" customHeight="1" thickBot="1" x14ac:dyDescent="0.3">
      <c r="A140" s="225"/>
      <c r="B140" s="226"/>
      <c r="C140" s="166"/>
      <c r="D140" s="227"/>
      <c r="E140" s="228"/>
      <c r="F140" s="228"/>
      <c r="G140" s="228"/>
      <c r="H140" s="228"/>
      <c r="I140" s="228"/>
      <c r="J140" s="228"/>
      <c r="K140" s="229"/>
      <c r="L140" s="230"/>
    </row>
    <row r="141" spans="1:14" ht="12.95" customHeight="1" thickBot="1" x14ac:dyDescent="0.3">
      <c r="A141" s="239" t="s">
        <v>757</v>
      </c>
      <c r="B141" s="240"/>
      <c r="C141" s="240"/>
      <c r="D141" s="241"/>
      <c r="E141" s="242">
        <f t="shared" ref="E141:L141" si="16">E7+E16+E25+E30+E36+E51+E58+E65+E68+E83+E89+E93+E96+E105+E118+E123+E139</f>
        <v>234386</v>
      </c>
      <c r="F141" s="242">
        <f t="shared" si="16"/>
        <v>265018</v>
      </c>
      <c r="G141" s="242">
        <f t="shared" si="16"/>
        <v>258719</v>
      </c>
      <c r="H141" s="242">
        <f t="shared" si="16"/>
        <v>298740</v>
      </c>
      <c r="I141" s="242">
        <f t="shared" si="16"/>
        <v>136606</v>
      </c>
      <c r="J141" s="242">
        <f t="shared" si="16"/>
        <v>205471</v>
      </c>
      <c r="K141" s="243">
        <f t="shared" si="16"/>
        <v>256605</v>
      </c>
      <c r="L141" s="243">
        <f t="shared" si="16"/>
        <v>289600</v>
      </c>
    </row>
    <row r="142" spans="1:14" ht="12.95" customHeight="1" x14ac:dyDescent="0.25">
      <c r="A142" s="170"/>
      <c r="B142" s="170"/>
      <c r="C142" s="170"/>
      <c r="D142" s="171"/>
      <c r="E142" s="172"/>
      <c r="F142" s="172"/>
      <c r="G142" s="172"/>
      <c r="H142" s="172"/>
      <c r="I142" s="172"/>
      <c r="J142" s="172"/>
      <c r="K142" s="173"/>
      <c r="L142" s="173"/>
    </row>
    <row r="143" spans="1:14" ht="12.95" customHeight="1" x14ac:dyDescent="0.25">
      <c r="A143" s="191"/>
      <c r="B143" s="191"/>
      <c r="C143" s="191"/>
      <c r="D143" s="192"/>
      <c r="E143" s="193"/>
      <c r="F143" s="193"/>
      <c r="G143" s="193"/>
      <c r="H143" s="193"/>
      <c r="I143" s="193"/>
      <c r="J143" s="193"/>
      <c r="K143" s="194"/>
      <c r="L143" s="194"/>
    </row>
    <row r="144" spans="1:14" ht="12.95" customHeight="1" x14ac:dyDescent="0.25">
      <c r="A144" s="195"/>
      <c r="B144" s="195"/>
      <c r="C144" s="195"/>
      <c r="D144" s="196"/>
      <c r="E144" s="197"/>
      <c r="F144" s="197"/>
      <c r="G144" s="197"/>
      <c r="H144" s="197"/>
      <c r="I144" s="197"/>
      <c r="J144" s="197"/>
      <c r="K144" s="198"/>
      <c r="L144" s="198"/>
    </row>
    <row r="145" spans="1:12" ht="12.95" customHeight="1" x14ac:dyDescent="0.25">
      <c r="A145" s="195"/>
      <c r="B145" s="195"/>
      <c r="C145" s="195"/>
      <c r="D145" s="196"/>
      <c r="E145" s="197"/>
      <c r="F145" s="197"/>
      <c r="G145" s="197"/>
      <c r="H145" s="197"/>
      <c r="I145" s="197"/>
      <c r="J145" s="197"/>
      <c r="K145" s="198"/>
      <c r="L145" s="198"/>
    </row>
    <row r="146" spans="1:12" ht="12.95" customHeight="1" x14ac:dyDescent="0.25">
      <c r="A146" s="195"/>
      <c r="B146" s="195"/>
      <c r="C146" s="195"/>
      <c r="D146" s="196"/>
      <c r="E146" s="197"/>
      <c r="F146" s="197"/>
      <c r="G146" s="197"/>
      <c r="H146" s="197"/>
      <c r="I146" s="197"/>
      <c r="J146" s="197"/>
      <c r="K146" s="198"/>
      <c r="L146" s="198"/>
    </row>
  </sheetData>
  <sheetProtection selectLockedCells="1" selectUnlockedCells="1"/>
  <pageMargins left="0.78740157480314965" right="0.78740157480314965" top="0.78740157480314965" bottom="0.78740157480314965" header="0.39370078740157483" footer="0.59055118110236227"/>
  <pageSetup paperSize="9" firstPageNumber="4" fitToWidth="0" fitToHeight="0" orientation="landscape" useFirstPageNumber="1" r:id="rId1"/>
  <headerFooter>
    <oddFooter>&amp;C&amp;P</oddFooter>
    <firstHeader>&amp;RPříloha č. 1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PŘÍJMY A VÝDAJE dle středisek</vt:lpstr>
      <vt:lpstr>STŘEDNĚDOBÝ VÝHLED</vt:lpstr>
      <vt:lpstr>INVESTICE</vt:lpstr>
      <vt:lpstr>příjmy dle položek</vt:lpstr>
      <vt:lpstr>výdaje dle položek</vt:lpstr>
      <vt:lpstr>příjmy odd.§ historie</vt:lpstr>
      <vt:lpstr>výdaje odd.§ historie</vt:lpstr>
      <vt:lpstr>'PŘÍJMY A VÝDAJE dle středisek'!Názvy_tisku</vt:lpstr>
      <vt:lpstr>'příjmy dle položek'!Názvy_tisku</vt:lpstr>
      <vt:lpstr>'příjmy odd.§ historie'!Názvy_tisku</vt:lpstr>
      <vt:lpstr>'STŘEDNĚDOBÝ VÝHLED'!Názvy_tisku</vt:lpstr>
      <vt:lpstr>'výdaje dle položek'!Názvy_tisku</vt:lpstr>
      <vt:lpstr>'výdaje odd.§ historie'!Názvy_tisku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Birnbaumová Petra</dc:creator>
  <cp:lastModifiedBy>Birnbaumová Petra</cp:lastModifiedBy>
  <cp:lastPrinted>2018-12-13T08:53:33Z</cp:lastPrinted>
  <dcterms:created xsi:type="dcterms:W3CDTF">2018-07-16T08:05:36Z</dcterms:created>
  <dcterms:modified xsi:type="dcterms:W3CDTF">2018-12-13T09:44:28Z</dcterms:modified>
</cp:coreProperties>
</file>